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55" windowWidth="14940" windowHeight="8385" activeTab="1"/>
  </bookViews>
  <sheets>
    <sheet name="спеціальний" sheetId="13" r:id="rId1"/>
    <sheet name="загальний 01.01.16" sheetId="12" r:id="rId2"/>
  </sheets>
  <definedNames>
    <definedName name="_xlnm.Print_Titles" localSheetId="1">'загальний 01.01.16'!$26:$28</definedName>
    <definedName name="_xlnm.Print_Titles" localSheetId="0">спеціальний!$26:$28</definedName>
    <definedName name="_xlnm.Print_Area" localSheetId="0">спеціальний!$A$12:$L$697</definedName>
  </definedNames>
  <calcPr calcId="114210" fullCalcOnLoad="1"/>
</workbook>
</file>

<file path=xl/calcChain.xml><?xml version="1.0" encoding="utf-8"?>
<calcChain xmlns="http://schemas.openxmlformats.org/spreadsheetml/2006/main">
  <c r="K685" i="13"/>
  <c r="I683"/>
  <c r="H683"/>
  <c r="G683"/>
  <c r="F683"/>
  <c r="E683"/>
  <c r="C683"/>
  <c r="I682"/>
  <c r="H682"/>
  <c r="G682"/>
  <c r="F682"/>
  <c r="E682"/>
  <c r="C682"/>
  <c r="I681"/>
  <c r="H681"/>
  <c r="G681"/>
  <c r="F681"/>
  <c r="E681"/>
  <c r="C681"/>
  <c r="I680"/>
  <c r="H680"/>
  <c r="G680"/>
  <c r="F680"/>
  <c r="E680"/>
  <c r="C680"/>
  <c r="I679"/>
  <c r="I678"/>
  <c r="H679"/>
  <c r="H678"/>
  <c r="G679"/>
  <c r="G678"/>
  <c r="F679"/>
  <c r="E679"/>
  <c r="E678"/>
  <c r="C679"/>
  <c r="C678"/>
  <c r="F678"/>
  <c r="C676"/>
  <c r="J675"/>
  <c r="K675"/>
  <c r="J683"/>
  <c r="J674"/>
  <c r="K674"/>
  <c r="J673"/>
  <c r="K673"/>
  <c r="J676"/>
  <c r="H671"/>
  <c r="G671"/>
  <c r="F671"/>
  <c r="C671"/>
  <c r="J670"/>
  <c r="K670"/>
  <c r="J669"/>
  <c r="K669"/>
  <c r="J668"/>
  <c r="K668"/>
  <c r="J667"/>
  <c r="K667"/>
  <c r="J666"/>
  <c r="K666"/>
  <c r="J665"/>
  <c r="K665"/>
  <c r="J664"/>
  <c r="K664"/>
  <c r="J663"/>
  <c r="K663"/>
  <c r="J662"/>
  <c r="K662"/>
  <c r="J661"/>
  <c r="K661"/>
  <c r="J660"/>
  <c r="K660"/>
  <c r="J659"/>
  <c r="K659"/>
  <c r="J658"/>
  <c r="K658"/>
  <c r="J657"/>
  <c r="K657"/>
  <c r="J656"/>
  <c r="K656"/>
  <c r="J655"/>
  <c r="K655"/>
  <c r="J654"/>
  <c r="K654"/>
  <c r="J653"/>
  <c r="K653"/>
  <c r="J652"/>
  <c r="K652"/>
  <c r="J651"/>
  <c r="K651"/>
  <c r="J650"/>
  <c r="J671"/>
  <c r="I648"/>
  <c r="H648"/>
  <c r="G648"/>
  <c r="F648"/>
  <c r="E648"/>
  <c r="C648"/>
  <c r="J647"/>
  <c r="J682"/>
  <c r="J646"/>
  <c r="J681"/>
  <c r="J645"/>
  <c r="K645"/>
  <c r="J644"/>
  <c r="J680"/>
  <c r="J643"/>
  <c r="K643"/>
  <c r="J642"/>
  <c r="J679"/>
  <c r="K635"/>
  <c r="I632"/>
  <c r="H632"/>
  <c r="G632"/>
  <c r="F632"/>
  <c r="E632"/>
  <c r="C632"/>
  <c r="I631"/>
  <c r="H631"/>
  <c r="G631"/>
  <c r="F631"/>
  <c r="E631"/>
  <c r="C631"/>
  <c r="I630"/>
  <c r="H630"/>
  <c r="H629"/>
  <c r="G630"/>
  <c r="G629"/>
  <c r="F630"/>
  <c r="F629"/>
  <c r="E630"/>
  <c r="E629"/>
  <c r="C630"/>
  <c r="I629"/>
  <c r="C629"/>
  <c r="I627"/>
  <c r="I625"/>
  <c r="H627"/>
  <c r="H625"/>
  <c r="G627"/>
  <c r="F627"/>
  <c r="F625"/>
  <c r="E627"/>
  <c r="E625"/>
  <c r="C627"/>
  <c r="G625"/>
  <c r="C625"/>
  <c r="I624"/>
  <c r="H624"/>
  <c r="G624"/>
  <c r="F624"/>
  <c r="E624"/>
  <c r="C624"/>
  <c r="J623"/>
  <c r="K623"/>
  <c r="J622"/>
  <c r="K622"/>
  <c r="J621"/>
  <c r="J627"/>
  <c r="H619"/>
  <c r="F619"/>
  <c r="C619"/>
  <c r="J618"/>
  <c r="K618"/>
  <c r="J617"/>
  <c r="H615"/>
  <c r="G615"/>
  <c r="F615"/>
  <c r="C615"/>
  <c r="J614"/>
  <c r="K614"/>
  <c r="J613"/>
  <c r="K613"/>
  <c r="J612"/>
  <c r="I610"/>
  <c r="H610"/>
  <c r="G610"/>
  <c r="F610"/>
  <c r="E610"/>
  <c r="C610"/>
  <c r="J609"/>
  <c r="K609"/>
  <c r="J608"/>
  <c r="J610"/>
  <c r="I606"/>
  <c r="H606"/>
  <c r="G606"/>
  <c r="F606"/>
  <c r="E606"/>
  <c r="C606"/>
  <c r="I605"/>
  <c r="H605"/>
  <c r="G605"/>
  <c r="F605"/>
  <c r="E605"/>
  <c r="C605"/>
  <c r="I604"/>
  <c r="I603"/>
  <c r="H604"/>
  <c r="H603"/>
  <c r="G604"/>
  <c r="G603"/>
  <c r="F604"/>
  <c r="E604"/>
  <c r="E603"/>
  <c r="C604"/>
  <c r="C603"/>
  <c r="F603"/>
  <c r="I602"/>
  <c r="H602"/>
  <c r="G602"/>
  <c r="F602"/>
  <c r="E602"/>
  <c r="C602"/>
  <c r="J601"/>
  <c r="J606"/>
  <c r="J600"/>
  <c r="K600"/>
  <c r="J599"/>
  <c r="J598"/>
  <c r="K598"/>
  <c r="J597"/>
  <c r="I595"/>
  <c r="H595"/>
  <c r="G595"/>
  <c r="F595"/>
  <c r="E595"/>
  <c r="C595"/>
  <c r="I594"/>
  <c r="H594"/>
  <c r="G594"/>
  <c r="F594"/>
  <c r="E594"/>
  <c r="C594"/>
  <c r="I593"/>
  <c r="H593"/>
  <c r="H592"/>
  <c r="G593"/>
  <c r="G592"/>
  <c r="F593"/>
  <c r="F592"/>
  <c r="E593"/>
  <c r="C593"/>
  <c r="I592"/>
  <c r="E592"/>
  <c r="C592"/>
  <c r="I591"/>
  <c r="H591"/>
  <c r="G591"/>
  <c r="F591"/>
  <c r="E591"/>
  <c r="C591"/>
  <c r="J590"/>
  <c r="K590"/>
  <c r="J589"/>
  <c r="K589"/>
  <c r="J588"/>
  <c r="K588"/>
  <c r="J587"/>
  <c r="K587"/>
  <c r="J585"/>
  <c r="J595"/>
  <c r="J584"/>
  <c r="K584"/>
  <c r="J583"/>
  <c r="K583"/>
  <c r="J582"/>
  <c r="J581"/>
  <c r="K581"/>
  <c r="J580"/>
  <c r="I578"/>
  <c r="H578"/>
  <c r="G578"/>
  <c r="F578"/>
  <c r="E578"/>
  <c r="C578"/>
  <c r="I577"/>
  <c r="H577"/>
  <c r="G577"/>
  <c r="F577"/>
  <c r="E577"/>
  <c r="C577"/>
  <c r="I576"/>
  <c r="I575"/>
  <c r="H576"/>
  <c r="H575"/>
  <c r="G576"/>
  <c r="G575"/>
  <c r="F576"/>
  <c r="E576"/>
  <c r="E575"/>
  <c r="C576"/>
  <c r="C575"/>
  <c r="F575"/>
  <c r="I574"/>
  <c r="H574"/>
  <c r="G574"/>
  <c r="F574"/>
  <c r="E574"/>
  <c r="C574"/>
  <c r="J573"/>
  <c r="J578"/>
  <c r="J572"/>
  <c r="K572"/>
  <c r="J571"/>
  <c r="K571"/>
  <c r="J570"/>
  <c r="K570"/>
  <c r="J569"/>
  <c r="J568"/>
  <c r="K568"/>
  <c r="J567"/>
  <c r="J561"/>
  <c r="J562"/>
  <c r="J563"/>
  <c r="J564"/>
  <c r="J565"/>
  <c r="K565"/>
  <c r="I565"/>
  <c r="H565"/>
  <c r="G565"/>
  <c r="F565"/>
  <c r="E565"/>
  <c r="C565"/>
  <c r="D565"/>
  <c r="K564"/>
  <c r="K563"/>
  <c r="K562"/>
  <c r="K561"/>
  <c r="I559"/>
  <c r="H559"/>
  <c r="G559"/>
  <c r="F559"/>
  <c r="E559"/>
  <c r="C559"/>
  <c r="I558"/>
  <c r="H558"/>
  <c r="G558"/>
  <c r="F558"/>
  <c r="E558"/>
  <c r="C558"/>
  <c r="I557"/>
  <c r="I556"/>
  <c r="H557"/>
  <c r="G557"/>
  <c r="G556"/>
  <c r="F557"/>
  <c r="E557"/>
  <c r="E556"/>
  <c r="C557"/>
  <c r="C556"/>
  <c r="H556"/>
  <c r="F556"/>
  <c r="I555"/>
  <c r="H555"/>
  <c r="G555"/>
  <c r="F555"/>
  <c r="E555"/>
  <c r="C555"/>
  <c r="J554"/>
  <c r="J632"/>
  <c r="J553"/>
  <c r="K553"/>
  <c r="J552"/>
  <c r="J558"/>
  <c r="J551"/>
  <c r="K551"/>
  <c r="J550"/>
  <c r="K550"/>
  <c r="J549"/>
  <c r="K549"/>
  <c r="J548"/>
  <c r="J630"/>
  <c r="I544"/>
  <c r="H544"/>
  <c r="G544"/>
  <c r="F544"/>
  <c r="E544"/>
  <c r="C544"/>
  <c r="I543"/>
  <c r="H543"/>
  <c r="G543"/>
  <c r="F543"/>
  <c r="E543"/>
  <c r="C543"/>
  <c r="I542"/>
  <c r="H542"/>
  <c r="G542"/>
  <c r="F542"/>
  <c r="F541"/>
  <c r="E542"/>
  <c r="C542"/>
  <c r="C541"/>
  <c r="I541"/>
  <c r="H541"/>
  <c r="G541"/>
  <c r="E541"/>
  <c r="I540"/>
  <c r="H540"/>
  <c r="G540"/>
  <c r="F540"/>
  <c r="E540"/>
  <c r="C540"/>
  <c r="I539"/>
  <c r="H539"/>
  <c r="G539"/>
  <c r="F539"/>
  <c r="E539"/>
  <c r="C539"/>
  <c r="I538"/>
  <c r="H538"/>
  <c r="H537"/>
  <c r="G538"/>
  <c r="G537"/>
  <c r="F538"/>
  <c r="F537"/>
  <c r="E538"/>
  <c r="C538"/>
  <c r="C537"/>
  <c r="I537"/>
  <c r="E537"/>
  <c r="I536"/>
  <c r="H536"/>
  <c r="G536"/>
  <c r="F536"/>
  <c r="E536"/>
  <c r="C536"/>
  <c r="J535"/>
  <c r="K535"/>
  <c r="J534"/>
  <c r="K534"/>
  <c r="J533"/>
  <c r="K533"/>
  <c r="J532"/>
  <c r="K532"/>
  <c r="J530"/>
  <c r="K530"/>
  <c r="J529"/>
  <c r="J528"/>
  <c r="K528"/>
  <c r="J527"/>
  <c r="K527"/>
  <c r="J526"/>
  <c r="K526"/>
  <c r="J525"/>
  <c r="K525"/>
  <c r="J524"/>
  <c r="J538"/>
  <c r="I521"/>
  <c r="H521"/>
  <c r="G521"/>
  <c r="F521"/>
  <c r="E521"/>
  <c r="C521"/>
  <c r="J520"/>
  <c r="K520"/>
  <c r="J519"/>
  <c r="J521"/>
  <c r="I517"/>
  <c r="H517"/>
  <c r="G517"/>
  <c r="F517"/>
  <c r="E517"/>
  <c r="C517"/>
  <c r="I516"/>
  <c r="H516"/>
  <c r="G516"/>
  <c r="F516"/>
  <c r="E516"/>
  <c r="C516"/>
  <c r="I515"/>
  <c r="I514"/>
  <c r="H515"/>
  <c r="H514"/>
  <c r="G515"/>
  <c r="G514"/>
  <c r="F515"/>
  <c r="E515"/>
  <c r="E514"/>
  <c r="C515"/>
  <c r="C514"/>
  <c r="F514"/>
  <c r="I513"/>
  <c r="H513"/>
  <c r="G513"/>
  <c r="F513"/>
  <c r="E513"/>
  <c r="C513"/>
  <c r="J512"/>
  <c r="J517"/>
  <c r="J511"/>
  <c r="K511"/>
  <c r="J510"/>
  <c r="K510"/>
  <c r="J509"/>
  <c r="K509"/>
  <c r="J508"/>
  <c r="K508"/>
  <c r="J507"/>
  <c r="J515"/>
  <c r="I503"/>
  <c r="H503"/>
  <c r="G503"/>
  <c r="F503"/>
  <c r="E503"/>
  <c r="C503"/>
  <c r="I502"/>
  <c r="H502"/>
  <c r="G502"/>
  <c r="F502"/>
  <c r="E502"/>
  <c r="C502"/>
  <c r="I501"/>
  <c r="H501"/>
  <c r="H500"/>
  <c r="G501"/>
  <c r="F501"/>
  <c r="F500"/>
  <c r="E501"/>
  <c r="C501"/>
  <c r="I500"/>
  <c r="G500"/>
  <c r="E500"/>
  <c r="C500"/>
  <c r="I499"/>
  <c r="H499"/>
  <c r="G499"/>
  <c r="F499"/>
  <c r="E499"/>
  <c r="C499"/>
  <c r="J498"/>
  <c r="K498"/>
  <c r="J497"/>
  <c r="K497"/>
  <c r="J496"/>
  <c r="J495"/>
  <c r="K495"/>
  <c r="J494"/>
  <c r="K494"/>
  <c r="J493"/>
  <c r="K493"/>
  <c r="J492"/>
  <c r="J491"/>
  <c r="K491"/>
  <c r="J490"/>
  <c r="I488"/>
  <c r="H488"/>
  <c r="G488"/>
  <c r="F488"/>
  <c r="E488"/>
  <c r="C488"/>
  <c r="I487"/>
  <c r="H487"/>
  <c r="G487"/>
  <c r="F487"/>
  <c r="E487"/>
  <c r="C487"/>
  <c r="I486"/>
  <c r="I485"/>
  <c r="H486"/>
  <c r="H485"/>
  <c r="G486"/>
  <c r="G485"/>
  <c r="F486"/>
  <c r="E486"/>
  <c r="E485"/>
  <c r="C486"/>
  <c r="C485"/>
  <c r="F485"/>
  <c r="I484"/>
  <c r="H484"/>
  <c r="G484"/>
  <c r="F484"/>
  <c r="E484"/>
  <c r="C484"/>
  <c r="J483"/>
  <c r="K483"/>
  <c r="J482"/>
  <c r="K482"/>
  <c r="J481"/>
  <c r="J480"/>
  <c r="K480"/>
  <c r="J479"/>
  <c r="K479"/>
  <c r="J478"/>
  <c r="K478"/>
  <c r="J477"/>
  <c r="K477"/>
  <c r="J476"/>
  <c r="I473"/>
  <c r="H473"/>
  <c r="G473"/>
  <c r="F473"/>
  <c r="E473"/>
  <c r="C473"/>
  <c r="I472"/>
  <c r="H472"/>
  <c r="G472"/>
  <c r="F472"/>
  <c r="E472"/>
  <c r="C472"/>
  <c r="I471"/>
  <c r="I470"/>
  <c r="H471"/>
  <c r="G471"/>
  <c r="F471"/>
  <c r="E471"/>
  <c r="E470"/>
  <c r="C471"/>
  <c r="G470"/>
  <c r="C470"/>
  <c r="I469"/>
  <c r="H469"/>
  <c r="G469"/>
  <c r="F469"/>
  <c r="E469"/>
  <c r="C469"/>
  <c r="J468"/>
  <c r="K468"/>
  <c r="J467"/>
  <c r="J466"/>
  <c r="K466"/>
  <c r="J465"/>
  <c r="K465"/>
  <c r="J464"/>
  <c r="J472"/>
  <c r="J463"/>
  <c r="K463"/>
  <c r="J462"/>
  <c r="J471"/>
  <c r="I459"/>
  <c r="H459"/>
  <c r="G459"/>
  <c r="F459"/>
  <c r="E459"/>
  <c r="C459"/>
  <c r="I458"/>
  <c r="H458"/>
  <c r="G458"/>
  <c r="F458"/>
  <c r="E458"/>
  <c r="C458"/>
  <c r="I457"/>
  <c r="I456"/>
  <c r="H457"/>
  <c r="H456"/>
  <c r="G457"/>
  <c r="G456"/>
  <c r="F457"/>
  <c r="E457"/>
  <c r="E456"/>
  <c r="C457"/>
  <c r="C456"/>
  <c r="F456"/>
  <c r="I455"/>
  <c r="H455"/>
  <c r="G455"/>
  <c r="F455"/>
  <c r="E455"/>
  <c r="C455"/>
  <c r="J454"/>
  <c r="K454"/>
  <c r="J453"/>
  <c r="K453"/>
  <c r="J452"/>
  <c r="K452"/>
  <c r="J451"/>
  <c r="K451"/>
  <c r="J450"/>
  <c r="K450"/>
  <c r="J449"/>
  <c r="J459"/>
  <c r="J448"/>
  <c r="K448"/>
  <c r="J447"/>
  <c r="K447"/>
  <c r="J446"/>
  <c r="K446"/>
  <c r="J445"/>
  <c r="K445"/>
  <c r="J444"/>
  <c r="K444"/>
  <c r="J443"/>
  <c r="K443"/>
  <c r="J442"/>
  <c r="K442"/>
  <c r="J441"/>
  <c r="K441"/>
  <c r="J440"/>
  <c r="K440"/>
  <c r="J439"/>
  <c r="J457"/>
  <c r="I436"/>
  <c r="H436"/>
  <c r="G436"/>
  <c r="F436"/>
  <c r="E436"/>
  <c r="C436"/>
  <c r="I435"/>
  <c r="H435"/>
  <c r="G435"/>
  <c r="F435"/>
  <c r="E435"/>
  <c r="C435"/>
  <c r="I434"/>
  <c r="I433"/>
  <c r="H434"/>
  <c r="G434"/>
  <c r="F434"/>
  <c r="E434"/>
  <c r="E433"/>
  <c r="C434"/>
  <c r="G433"/>
  <c r="C433"/>
  <c r="I432"/>
  <c r="H432"/>
  <c r="G432"/>
  <c r="F432"/>
  <c r="E432"/>
  <c r="C432"/>
  <c r="J431"/>
  <c r="K431"/>
  <c r="J430"/>
  <c r="K430"/>
  <c r="J429"/>
  <c r="K429"/>
  <c r="J428"/>
  <c r="J436"/>
  <c r="J427"/>
  <c r="K427"/>
  <c r="J426"/>
  <c r="K426"/>
  <c r="J425"/>
  <c r="K425"/>
  <c r="J424"/>
  <c r="K424"/>
  <c r="J423"/>
  <c r="J422"/>
  <c r="J434"/>
  <c r="I419"/>
  <c r="H419"/>
  <c r="G419"/>
  <c r="F419"/>
  <c r="E419"/>
  <c r="C419"/>
  <c r="I418"/>
  <c r="H418"/>
  <c r="G418"/>
  <c r="F418"/>
  <c r="E418"/>
  <c r="C418"/>
  <c r="I417"/>
  <c r="I416"/>
  <c r="H417"/>
  <c r="H416"/>
  <c r="G417"/>
  <c r="G416"/>
  <c r="F417"/>
  <c r="E417"/>
  <c r="E416"/>
  <c r="C417"/>
  <c r="C416"/>
  <c r="F416"/>
  <c r="I415"/>
  <c r="H415"/>
  <c r="G415"/>
  <c r="F415"/>
  <c r="E415"/>
  <c r="C415"/>
  <c r="J414"/>
  <c r="K414"/>
  <c r="J413"/>
  <c r="J419"/>
  <c r="J412"/>
  <c r="K412"/>
  <c r="J411"/>
  <c r="K411"/>
  <c r="J410"/>
  <c r="K410"/>
  <c r="J409"/>
  <c r="K409"/>
  <c r="J408"/>
  <c r="K408"/>
  <c r="J407"/>
  <c r="J417"/>
  <c r="I405"/>
  <c r="H405"/>
  <c r="G405"/>
  <c r="F405"/>
  <c r="E405"/>
  <c r="C405"/>
  <c r="I404"/>
  <c r="H404"/>
  <c r="G404"/>
  <c r="F404"/>
  <c r="E404"/>
  <c r="C404"/>
  <c r="I403"/>
  <c r="H403"/>
  <c r="H402"/>
  <c r="G403"/>
  <c r="F403"/>
  <c r="F402"/>
  <c r="E403"/>
  <c r="C403"/>
  <c r="G402"/>
  <c r="C402"/>
  <c r="I401"/>
  <c r="H401"/>
  <c r="G401"/>
  <c r="F401"/>
  <c r="E401"/>
  <c r="C401"/>
  <c r="J400"/>
  <c r="K400"/>
  <c r="J399"/>
  <c r="K399"/>
  <c r="J398"/>
  <c r="K398"/>
  <c r="J397"/>
  <c r="K397"/>
  <c r="J396"/>
  <c r="K396"/>
  <c r="J395"/>
  <c r="J394"/>
  <c r="K394"/>
  <c r="J393"/>
  <c r="K393"/>
  <c r="J392"/>
  <c r="K392"/>
  <c r="J391"/>
  <c r="K391"/>
  <c r="J390"/>
  <c r="K390"/>
  <c r="J389"/>
  <c r="J404"/>
  <c r="J388"/>
  <c r="K388"/>
  <c r="J387"/>
  <c r="K387"/>
  <c r="J386"/>
  <c r="K386"/>
  <c r="J385"/>
  <c r="K385"/>
  <c r="J384"/>
  <c r="K384"/>
  <c r="J383"/>
  <c r="K383"/>
  <c r="J382"/>
  <c r="I379"/>
  <c r="H379"/>
  <c r="G379"/>
  <c r="F379"/>
  <c r="E379"/>
  <c r="C379"/>
  <c r="I378"/>
  <c r="H378"/>
  <c r="G378"/>
  <c r="F378"/>
  <c r="E378"/>
  <c r="C378"/>
  <c r="I377"/>
  <c r="I376"/>
  <c r="H377"/>
  <c r="G377"/>
  <c r="G376"/>
  <c r="F377"/>
  <c r="E377"/>
  <c r="E376"/>
  <c r="C377"/>
  <c r="H376"/>
  <c r="F376"/>
  <c r="C376"/>
  <c r="I375"/>
  <c r="H375"/>
  <c r="G375"/>
  <c r="F375"/>
  <c r="E375"/>
  <c r="C375"/>
  <c r="J374"/>
  <c r="J379"/>
  <c r="K379"/>
  <c r="J373"/>
  <c r="K373"/>
  <c r="J372"/>
  <c r="J371"/>
  <c r="J377"/>
  <c r="I368"/>
  <c r="H368"/>
  <c r="G368"/>
  <c r="F368"/>
  <c r="E368"/>
  <c r="C368"/>
  <c r="I367"/>
  <c r="H367"/>
  <c r="G367"/>
  <c r="F367"/>
  <c r="E367"/>
  <c r="C367"/>
  <c r="I366"/>
  <c r="I365"/>
  <c r="H366"/>
  <c r="H365"/>
  <c r="G366"/>
  <c r="G365"/>
  <c r="F366"/>
  <c r="F365"/>
  <c r="E366"/>
  <c r="E365"/>
  <c r="C366"/>
  <c r="C365"/>
  <c r="I364"/>
  <c r="H364"/>
  <c r="G364"/>
  <c r="F364"/>
  <c r="E364"/>
  <c r="C364"/>
  <c r="J363"/>
  <c r="J362"/>
  <c r="K362"/>
  <c r="J361"/>
  <c r="K361"/>
  <c r="J360"/>
  <c r="J359"/>
  <c r="K359"/>
  <c r="J358"/>
  <c r="K358"/>
  <c r="J357"/>
  <c r="I352"/>
  <c r="H352"/>
  <c r="G352"/>
  <c r="F352"/>
  <c r="E352"/>
  <c r="C352"/>
  <c r="J348"/>
  <c r="K348"/>
  <c r="H347"/>
  <c r="F347"/>
  <c r="C347"/>
  <c r="J346"/>
  <c r="K346"/>
  <c r="J345"/>
  <c r="H343"/>
  <c r="F343"/>
  <c r="C343"/>
  <c r="J342"/>
  <c r="K342"/>
  <c r="J341"/>
  <c r="J343"/>
  <c r="F339"/>
  <c r="C339"/>
  <c r="J338"/>
  <c r="K338"/>
  <c r="J337"/>
  <c r="K337"/>
  <c r="J336"/>
  <c r="G334"/>
  <c r="F334"/>
  <c r="C334"/>
  <c r="J333"/>
  <c r="K333"/>
  <c r="J332"/>
  <c r="K332"/>
  <c r="J331"/>
  <c r="K331"/>
  <c r="J330"/>
  <c r="J334"/>
  <c r="F328"/>
  <c r="C328"/>
  <c r="J327"/>
  <c r="K327"/>
  <c r="J326"/>
  <c r="H324"/>
  <c r="F324"/>
  <c r="C324"/>
  <c r="J323"/>
  <c r="K323"/>
  <c r="J322"/>
  <c r="K322"/>
  <c r="J321"/>
  <c r="J319"/>
  <c r="K319"/>
  <c r="F317"/>
  <c r="C317"/>
  <c r="J316"/>
  <c r="K316"/>
  <c r="J315"/>
  <c r="I312"/>
  <c r="H312"/>
  <c r="G312"/>
  <c r="F312"/>
  <c r="E312"/>
  <c r="C312"/>
  <c r="I311"/>
  <c r="I310"/>
  <c r="H311"/>
  <c r="G311"/>
  <c r="F311"/>
  <c r="E311"/>
  <c r="E310"/>
  <c r="C311"/>
  <c r="G310"/>
  <c r="C310"/>
  <c r="I309"/>
  <c r="H309"/>
  <c r="G309"/>
  <c r="F309"/>
  <c r="E309"/>
  <c r="C309"/>
  <c r="J308"/>
  <c r="J312"/>
  <c r="J307"/>
  <c r="K307"/>
  <c r="J306"/>
  <c r="J311"/>
  <c r="I304"/>
  <c r="H304"/>
  <c r="G304"/>
  <c r="F304"/>
  <c r="E304"/>
  <c r="C304"/>
  <c r="I303"/>
  <c r="H303"/>
  <c r="H351"/>
  <c r="G303"/>
  <c r="F303"/>
  <c r="F351"/>
  <c r="E303"/>
  <c r="C303"/>
  <c r="I302"/>
  <c r="H302"/>
  <c r="H301"/>
  <c r="G302"/>
  <c r="F302"/>
  <c r="F301"/>
  <c r="E302"/>
  <c r="C302"/>
  <c r="C350"/>
  <c r="I300"/>
  <c r="H300"/>
  <c r="G300"/>
  <c r="F300"/>
  <c r="E300"/>
  <c r="C300"/>
  <c r="J299"/>
  <c r="J352"/>
  <c r="J298"/>
  <c r="K298"/>
  <c r="J297"/>
  <c r="J296"/>
  <c r="K296"/>
  <c r="J295"/>
  <c r="F293"/>
  <c r="C293"/>
  <c r="J292"/>
  <c r="K292"/>
  <c r="J291"/>
  <c r="K291"/>
  <c r="J290"/>
  <c r="J293"/>
  <c r="K288"/>
  <c r="J283"/>
  <c r="K283"/>
  <c r="J281"/>
  <c r="K281"/>
  <c r="H279"/>
  <c r="F279"/>
  <c r="C279"/>
  <c r="J278"/>
  <c r="K278"/>
  <c r="J277"/>
  <c r="I275"/>
  <c r="H275"/>
  <c r="G275"/>
  <c r="F275"/>
  <c r="E275"/>
  <c r="C275"/>
  <c r="I274"/>
  <c r="H274"/>
  <c r="G274"/>
  <c r="F274"/>
  <c r="E274"/>
  <c r="C274"/>
  <c r="I273"/>
  <c r="H273"/>
  <c r="H272"/>
  <c r="G273"/>
  <c r="F273"/>
  <c r="F272"/>
  <c r="E273"/>
  <c r="C273"/>
  <c r="I272"/>
  <c r="E272"/>
  <c r="C272"/>
  <c r="I271"/>
  <c r="H271"/>
  <c r="G271"/>
  <c r="F271"/>
  <c r="E271"/>
  <c r="C271"/>
  <c r="J270"/>
  <c r="K270"/>
  <c r="J269"/>
  <c r="K269"/>
  <c r="J268"/>
  <c r="J274"/>
  <c r="J267"/>
  <c r="K267"/>
  <c r="J266"/>
  <c r="K266"/>
  <c r="J265"/>
  <c r="K265"/>
  <c r="J264"/>
  <c r="J271"/>
  <c r="G262"/>
  <c r="F262"/>
  <c r="C262"/>
  <c r="J261"/>
  <c r="K261"/>
  <c r="J260"/>
  <c r="K260"/>
  <c r="J259"/>
  <c r="J262"/>
  <c r="H257"/>
  <c r="G257"/>
  <c r="F257"/>
  <c r="C257"/>
  <c r="J256"/>
  <c r="K256"/>
  <c r="J255"/>
  <c r="K255"/>
  <c r="J254"/>
  <c r="I252"/>
  <c r="H252"/>
  <c r="G252"/>
  <c r="F252"/>
  <c r="E252"/>
  <c r="C252"/>
  <c r="I251"/>
  <c r="H251"/>
  <c r="G251"/>
  <c r="F251"/>
  <c r="E251"/>
  <c r="C251"/>
  <c r="I250"/>
  <c r="H250"/>
  <c r="H249"/>
  <c r="G250"/>
  <c r="F250"/>
  <c r="F249"/>
  <c r="E250"/>
  <c r="C250"/>
  <c r="I249"/>
  <c r="E249"/>
  <c r="C249"/>
  <c r="I248"/>
  <c r="H248"/>
  <c r="G248"/>
  <c r="F248"/>
  <c r="E248"/>
  <c r="C248"/>
  <c r="J247"/>
  <c r="K247"/>
  <c r="J246"/>
  <c r="K246"/>
  <c r="J245"/>
  <c r="J251"/>
  <c r="J244"/>
  <c r="K244"/>
  <c r="J243"/>
  <c r="K243"/>
  <c r="J242"/>
  <c r="K242"/>
  <c r="J241"/>
  <c r="K241"/>
  <c r="J240"/>
  <c r="J248"/>
  <c r="G238"/>
  <c r="F238"/>
  <c r="C238"/>
  <c r="J237"/>
  <c r="K237"/>
  <c r="J236"/>
  <c r="G234"/>
  <c r="F234"/>
  <c r="E234"/>
  <c r="C234"/>
  <c r="J233"/>
  <c r="K233"/>
  <c r="J232"/>
  <c r="K232"/>
  <c r="J231"/>
  <c r="H229"/>
  <c r="G229"/>
  <c r="F229"/>
  <c r="C229"/>
  <c r="J228"/>
  <c r="K228"/>
  <c r="J227"/>
  <c r="K227"/>
  <c r="J226"/>
  <c r="J229"/>
  <c r="F224"/>
  <c r="C224"/>
  <c r="J223"/>
  <c r="K223"/>
  <c r="J222"/>
  <c r="F220"/>
  <c r="C220"/>
  <c r="J219"/>
  <c r="K219"/>
  <c r="J218"/>
  <c r="J220"/>
  <c r="F216"/>
  <c r="C216"/>
  <c r="J215"/>
  <c r="K215"/>
  <c r="J214"/>
  <c r="F212"/>
  <c r="C212"/>
  <c r="J211"/>
  <c r="K211"/>
  <c r="J210"/>
  <c r="J212"/>
  <c r="F208"/>
  <c r="C208"/>
  <c r="J207"/>
  <c r="K207"/>
  <c r="J206"/>
  <c r="H204"/>
  <c r="F204"/>
  <c r="C204"/>
  <c r="J203"/>
  <c r="K203"/>
  <c r="J202"/>
  <c r="K202"/>
  <c r="J201"/>
  <c r="K201"/>
  <c r="J200"/>
  <c r="J204"/>
  <c r="J198"/>
  <c r="K198"/>
  <c r="F196"/>
  <c r="J195"/>
  <c r="K195"/>
  <c r="J194"/>
  <c r="J196"/>
  <c r="H192"/>
  <c r="F192"/>
  <c r="C192"/>
  <c r="J191"/>
  <c r="K191"/>
  <c r="J190"/>
  <c r="K190"/>
  <c r="J189"/>
  <c r="K189"/>
  <c r="J188"/>
  <c r="K188"/>
  <c r="J187"/>
  <c r="J192"/>
  <c r="F185"/>
  <c r="J184"/>
  <c r="K184"/>
  <c r="J183"/>
  <c r="F181"/>
  <c r="C181"/>
  <c r="J180"/>
  <c r="K180"/>
  <c r="J179"/>
  <c r="J181"/>
  <c r="G177"/>
  <c r="F177"/>
  <c r="C177"/>
  <c r="J176"/>
  <c r="K176"/>
  <c r="J175"/>
  <c r="K175"/>
  <c r="J174"/>
  <c r="J177"/>
  <c r="I172"/>
  <c r="I287"/>
  <c r="H172"/>
  <c r="H287"/>
  <c r="G172"/>
  <c r="G287"/>
  <c r="F172"/>
  <c r="F287"/>
  <c r="E172"/>
  <c r="E287"/>
  <c r="C172"/>
  <c r="C287"/>
  <c r="I171"/>
  <c r="I286"/>
  <c r="H171"/>
  <c r="H286"/>
  <c r="G171"/>
  <c r="G286"/>
  <c r="F171"/>
  <c r="F286"/>
  <c r="E171"/>
  <c r="E286"/>
  <c r="C171"/>
  <c r="C286"/>
  <c r="I170"/>
  <c r="H170"/>
  <c r="H285"/>
  <c r="H284"/>
  <c r="G170"/>
  <c r="F170"/>
  <c r="F285"/>
  <c r="F284"/>
  <c r="E170"/>
  <c r="C170"/>
  <c r="I168"/>
  <c r="H168"/>
  <c r="G168"/>
  <c r="F168"/>
  <c r="E168"/>
  <c r="C168"/>
  <c r="J167"/>
  <c r="J166"/>
  <c r="K166"/>
  <c r="J165"/>
  <c r="K165"/>
  <c r="J164"/>
  <c r="K164"/>
  <c r="J163"/>
  <c r="K163"/>
  <c r="J162"/>
  <c r="K162"/>
  <c r="J161"/>
  <c r="K161"/>
  <c r="J160"/>
  <c r="J158"/>
  <c r="I155"/>
  <c r="H155"/>
  <c r="H638"/>
  <c r="H688"/>
  <c r="G155"/>
  <c r="F155"/>
  <c r="F638"/>
  <c r="F688"/>
  <c r="E155"/>
  <c r="C155"/>
  <c r="I154"/>
  <c r="H154"/>
  <c r="G154"/>
  <c r="F154"/>
  <c r="E154"/>
  <c r="C154"/>
  <c r="I153"/>
  <c r="H153"/>
  <c r="H152"/>
  <c r="G153"/>
  <c r="F153"/>
  <c r="F152"/>
  <c r="E153"/>
  <c r="C153"/>
  <c r="G152"/>
  <c r="C152"/>
  <c r="H151"/>
  <c r="F151"/>
  <c r="C151"/>
  <c r="J150"/>
  <c r="K150"/>
  <c r="J149"/>
  <c r="K149"/>
  <c r="J148"/>
  <c r="K148"/>
  <c r="J146"/>
  <c r="K146"/>
  <c r="J145"/>
  <c r="K145"/>
  <c r="J144"/>
  <c r="K144"/>
  <c r="F143"/>
  <c r="C143"/>
  <c r="J142"/>
  <c r="K142"/>
  <c r="J141"/>
  <c r="J143"/>
  <c r="I138"/>
  <c r="I640"/>
  <c r="I690"/>
  <c r="F138"/>
  <c r="F640"/>
  <c r="F690"/>
  <c r="E138"/>
  <c r="E640"/>
  <c r="E690"/>
  <c r="I137"/>
  <c r="I639"/>
  <c r="I689"/>
  <c r="H137"/>
  <c r="H639"/>
  <c r="H689"/>
  <c r="F137"/>
  <c r="F639"/>
  <c r="F689"/>
  <c r="E137"/>
  <c r="E639"/>
  <c r="E689"/>
  <c r="I135"/>
  <c r="H135"/>
  <c r="G135"/>
  <c r="E135"/>
  <c r="I132"/>
  <c r="H132"/>
  <c r="G132"/>
  <c r="F132"/>
  <c r="E132"/>
  <c r="C132"/>
  <c r="J131"/>
  <c r="K131"/>
  <c r="J130"/>
  <c r="K130"/>
  <c r="J129"/>
  <c r="K129"/>
  <c r="J128"/>
  <c r="K128"/>
  <c r="J127"/>
  <c r="I125"/>
  <c r="H125"/>
  <c r="C125"/>
  <c r="J124"/>
  <c r="K124"/>
  <c r="J123"/>
  <c r="K123"/>
  <c r="J122"/>
  <c r="K122"/>
  <c r="J121"/>
  <c r="K121"/>
  <c r="J120"/>
  <c r="K120"/>
  <c r="J119"/>
  <c r="K119"/>
  <c r="J118"/>
  <c r="K118"/>
  <c r="J117"/>
  <c r="K117"/>
  <c r="J116"/>
  <c r="K116"/>
  <c r="J115"/>
  <c r="K115"/>
  <c r="J114"/>
  <c r="K114"/>
  <c r="J113"/>
  <c r="K113"/>
  <c r="J112"/>
  <c r="K112"/>
  <c r="J111"/>
  <c r="J125"/>
  <c r="H109"/>
  <c r="C109"/>
  <c r="J108"/>
  <c r="K108"/>
  <c r="J107"/>
  <c r="K107"/>
  <c r="J106"/>
  <c r="I104"/>
  <c r="H104"/>
  <c r="C104"/>
  <c r="J103"/>
  <c r="K103"/>
  <c r="J102"/>
  <c r="K102"/>
  <c r="J101"/>
  <c r="K101"/>
  <c r="J100"/>
  <c r="K100"/>
  <c r="J99"/>
  <c r="K99"/>
  <c r="J98"/>
  <c r="K98"/>
  <c r="J97"/>
  <c r="K97"/>
  <c r="J96"/>
  <c r="J104"/>
  <c r="C94"/>
  <c r="J93"/>
  <c r="K93"/>
  <c r="J92"/>
  <c r="K92"/>
  <c r="J91"/>
  <c r="K91"/>
  <c r="J90"/>
  <c r="J87"/>
  <c r="K87"/>
  <c r="J85"/>
  <c r="K85"/>
  <c r="H83"/>
  <c r="C83"/>
  <c r="J82"/>
  <c r="K82"/>
  <c r="J81"/>
  <c r="K81"/>
  <c r="J80"/>
  <c r="J83"/>
  <c r="H78"/>
  <c r="G78"/>
  <c r="C78"/>
  <c r="J77"/>
  <c r="K77"/>
  <c r="J76"/>
  <c r="K76"/>
  <c r="J75"/>
  <c r="K75"/>
  <c r="J74"/>
  <c r="J78"/>
  <c r="H72"/>
  <c r="G72"/>
  <c r="G138"/>
  <c r="G640"/>
  <c r="G690"/>
  <c r="C72"/>
  <c r="J71"/>
  <c r="K71"/>
  <c r="J70"/>
  <c r="K70"/>
  <c r="J69"/>
  <c r="K69"/>
  <c r="J68"/>
  <c r="K68"/>
  <c r="J67"/>
  <c r="K67"/>
  <c r="J72"/>
  <c r="G65"/>
  <c r="G137"/>
  <c r="G639"/>
  <c r="G689"/>
  <c r="C65"/>
  <c r="J64"/>
  <c r="K64"/>
  <c r="J63"/>
  <c r="K63"/>
  <c r="J62"/>
  <c r="K62"/>
  <c r="J61"/>
  <c r="K61"/>
  <c r="J60"/>
  <c r="K60"/>
  <c r="J59"/>
  <c r="K59"/>
  <c r="J58"/>
  <c r="J65"/>
  <c r="C56"/>
  <c r="J55"/>
  <c r="J56"/>
  <c r="J53"/>
  <c r="K53"/>
  <c r="C51"/>
  <c r="J50"/>
  <c r="K50"/>
  <c r="J49"/>
  <c r="K49"/>
  <c r="C47"/>
  <c r="J46"/>
  <c r="K46"/>
  <c r="J45"/>
  <c r="K45"/>
  <c r="J44"/>
  <c r="J47"/>
  <c r="C42"/>
  <c r="J41"/>
  <c r="K41"/>
  <c r="J40"/>
  <c r="C38"/>
  <c r="C137"/>
  <c r="C639"/>
  <c r="C689"/>
  <c r="J37"/>
  <c r="K37"/>
  <c r="J36"/>
  <c r="K36"/>
  <c r="J35"/>
  <c r="K35"/>
  <c r="J34"/>
  <c r="K34"/>
  <c r="F32"/>
  <c r="F135"/>
  <c r="C32"/>
  <c r="C135"/>
  <c r="J31"/>
  <c r="K31"/>
  <c r="J30"/>
  <c r="K30"/>
  <c r="J29"/>
  <c r="J30" i="12"/>
  <c r="K30"/>
  <c r="J31"/>
  <c r="K31"/>
  <c r="J29"/>
  <c r="J32"/>
  <c r="K32"/>
  <c r="J34"/>
  <c r="K34"/>
  <c r="J35"/>
  <c r="K35"/>
  <c r="J36"/>
  <c r="K36"/>
  <c r="J37"/>
  <c r="K37"/>
  <c r="J38"/>
  <c r="K38"/>
  <c r="J40"/>
  <c r="K40"/>
  <c r="J41"/>
  <c r="K41"/>
  <c r="J42"/>
  <c r="K42"/>
  <c r="J44"/>
  <c r="K44"/>
  <c r="J45"/>
  <c r="K45"/>
  <c r="J46"/>
  <c r="K46"/>
  <c r="J47"/>
  <c r="K47"/>
  <c r="J49"/>
  <c r="K49"/>
  <c r="J50"/>
  <c r="K50"/>
  <c r="J51"/>
  <c r="K51"/>
  <c r="J53"/>
  <c r="K53"/>
  <c r="J55"/>
  <c r="K55"/>
  <c r="J56"/>
  <c r="K56"/>
  <c r="J58"/>
  <c r="K58"/>
  <c r="J59"/>
  <c r="K59"/>
  <c r="J60"/>
  <c r="K60"/>
  <c r="J61"/>
  <c r="K61"/>
  <c r="J62"/>
  <c r="K62"/>
  <c r="J63"/>
  <c r="K63"/>
  <c r="J64"/>
  <c r="K64"/>
  <c r="J65"/>
  <c r="K65"/>
  <c r="J67"/>
  <c r="K67"/>
  <c r="J68"/>
  <c r="K68"/>
  <c r="J69"/>
  <c r="K69"/>
  <c r="J70"/>
  <c r="K70"/>
  <c r="J71"/>
  <c r="K71"/>
  <c r="J72"/>
  <c r="K72"/>
  <c r="J74"/>
  <c r="K74"/>
  <c r="J75"/>
  <c r="K75"/>
  <c r="J76"/>
  <c r="K76"/>
  <c r="J77"/>
  <c r="K77"/>
  <c r="J78"/>
  <c r="K78"/>
  <c r="J80"/>
  <c r="K80"/>
  <c r="J81"/>
  <c r="K81"/>
  <c r="J82"/>
  <c r="K82"/>
  <c r="J83"/>
  <c r="K83"/>
  <c r="J85"/>
  <c r="K85"/>
  <c r="J87"/>
  <c r="K87"/>
  <c r="J90"/>
  <c r="K90"/>
  <c r="J91"/>
  <c r="K91"/>
  <c r="J92"/>
  <c r="K92"/>
  <c r="J93"/>
  <c r="K93"/>
  <c r="J94"/>
  <c r="K94"/>
  <c r="J96"/>
  <c r="K96"/>
  <c r="J97"/>
  <c r="K97"/>
  <c r="J98"/>
  <c r="K98"/>
  <c r="J99"/>
  <c r="K99"/>
  <c r="J100"/>
  <c r="K100"/>
  <c r="J101"/>
  <c r="K101"/>
  <c r="J102"/>
  <c r="K102"/>
  <c r="J103"/>
  <c r="K103"/>
  <c r="J104"/>
  <c r="K104"/>
  <c r="J106"/>
  <c r="K106"/>
  <c r="J107"/>
  <c r="K107"/>
  <c r="J108"/>
  <c r="K108"/>
  <c r="J109"/>
  <c r="K109"/>
  <c r="J111"/>
  <c r="K111"/>
  <c r="J112"/>
  <c r="K112"/>
  <c r="J113"/>
  <c r="K113"/>
  <c r="J114"/>
  <c r="K114"/>
  <c r="J115"/>
  <c r="K115"/>
  <c r="J116"/>
  <c r="K116"/>
  <c r="J117"/>
  <c r="K117"/>
  <c r="J118"/>
  <c r="K118"/>
  <c r="J119"/>
  <c r="K119"/>
  <c r="J120"/>
  <c r="K120"/>
  <c r="J121"/>
  <c r="K121"/>
  <c r="J122"/>
  <c r="K122"/>
  <c r="J123"/>
  <c r="K123"/>
  <c r="J124"/>
  <c r="K124"/>
  <c r="J125"/>
  <c r="K125"/>
  <c r="J127"/>
  <c r="K127"/>
  <c r="J128"/>
  <c r="K128"/>
  <c r="J129"/>
  <c r="K129"/>
  <c r="J130"/>
  <c r="K130"/>
  <c r="J131"/>
  <c r="K131"/>
  <c r="J132"/>
  <c r="K132"/>
  <c r="J135"/>
  <c r="J137"/>
  <c r="J138"/>
  <c r="J134"/>
  <c r="K134"/>
  <c r="K135"/>
  <c r="K137"/>
  <c r="K138"/>
  <c r="J141"/>
  <c r="K141"/>
  <c r="J142"/>
  <c r="K142"/>
  <c r="J143"/>
  <c r="K143"/>
  <c r="J144"/>
  <c r="K144"/>
  <c r="J145"/>
  <c r="K145"/>
  <c r="J146"/>
  <c r="K146"/>
  <c r="J148"/>
  <c r="K148"/>
  <c r="J149"/>
  <c r="K149"/>
  <c r="J150"/>
  <c r="K150"/>
  <c r="J151"/>
  <c r="K151"/>
  <c r="J153"/>
  <c r="J154"/>
  <c r="J155"/>
  <c r="J152"/>
  <c r="K152"/>
  <c r="K153"/>
  <c r="K154"/>
  <c r="K155"/>
  <c r="J158"/>
  <c r="K158"/>
  <c r="J160"/>
  <c r="K160"/>
  <c r="J161"/>
  <c r="K161"/>
  <c r="J162"/>
  <c r="K162"/>
  <c r="J163"/>
  <c r="K163"/>
  <c r="J164"/>
  <c r="K164"/>
  <c r="J165"/>
  <c r="K165"/>
  <c r="J166"/>
  <c r="K166"/>
  <c r="J167"/>
  <c r="K167"/>
  <c r="J168"/>
  <c r="K168"/>
  <c r="J170"/>
  <c r="J171"/>
  <c r="J172"/>
  <c r="J169"/>
  <c r="K169"/>
  <c r="K170"/>
  <c r="K171"/>
  <c r="K172"/>
  <c r="J174"/>
  <c r="K174"/>
  <c r="J175"/>
  <c r="K175"/>
  <c r="J176"/>
  <c r="K176"/>
  <c r="J177"/>
  <c r="K177"/>
  <c r="J179"/>
  <c r="K179"/>
  <c r="J180"/>
  <c r="K180"/>
  <c r="J181"/>
  <c r="K181"/>
  <c r="J183"/>
  <c r="K183"/>
  <c r="J184"/>
  <c r="K184"/>
  <c r="J185"/>
  <c r="K185"/>
  <c r="J187"/>
  <c r="K187"/>
  <c r="J188"/>
  <c r="K188"/>
  <c r="J189"/>
  <c r="K189"/>
  <c r="J190"/>
  <c r="K190"/>
  <c r="J191"/>
  <c r="K191"/>
  <c r="J192"/>
  <c r="K192"/>
  <c r="J194"/>
  <c r="K194"/>
  <c r="J195"/>
  <c r="K195"/>
  <c r="J196"/>
  <c r="K196"/>
  <c r="J198"/>
  <c r="K198"/>
  <c r="J200"/>
  <c r="K200"/>
  <c r="J201"/>
  <c r="K201"/>
  <c r="J202"/>
  <c r="K202"/>
  <c r="J203"/>
  <c r="K203"/>
  <c r="J204"/>
  <c r="K204"/>
  <c r="J206"/>
  <c r="K206"/>
  <c r="J207"/>
  <c r="K207"/>
  <c r="J208"/>
  <c r="K208"/>
  <c r="J210"/>
  <c r="K210"/>
  <c r="J211"/>
  <c r="K211"/>
  <c r="J212"/>
  <c r="K212"/>
  <c r="J214"/>
  <c r="K214"/>
  <c r="J215"/>
  <c r="K215"/>
  <c r="J216"/>
  <c r="K216"/>
  <c r="J218"/>
  <c r="K218"/>
  <c r="J219"/>
  <c r="K219"/>
  <c r="J220"/>
  <c r="K220"/>
  <c r="J222"/>
  <c r="K222"/>
  <c r="J223"/>
  <c r="K223"/>
  <c r="J224"/>
  <c r="K224"/>
  <c r="J226"/>
  <c r="K226"/>
  <c r="J227"/>
  <c r="K227"/>
  <c r="J228"/>
  <c r="K228"/>
  <c r="J229"/>
  <c r="K229"/>
  <c r="J231"/>
  <c r="K231"/>
  <c r="J232"/>
  <c r="K232"/>
  <c r="J233"/>
  <c r="K233"/>
  <c r="J234"/>
  <c r="K234"/>
  <c r="J236"/>
  <c r="K236"/>
  <c r="J237"/>
  <c r="K237"/>
  <c r="J238"/>
  <c r="K238"/>
  <c r="J240"/>
  <c r="K240"/>
  <c r="J241"/>
  <c r="K241"/>
  <c r="J242"/>
  <c r="K242"/>
  <c r="J243"/>
  <c r="K243"/>
  <c r="J244"/>
  <c r="K244"/>
  <c r="J245"/>
  <c r="K245"/>
  <c r="J246"/>
  <c r="K246"/>
  <c r="J247"/>
  <c r="K247"/>
  <c r="J248"/>
  <c r="K248"/>
  <c r="J250"/>
  <c r="J251"/>
  <c r="J252"/>
  <c r="J249"/>
  <c r="K249"/>
  <c r="K250"/>
  <c r="K251"/>
  <c r="K252"/>
  <c r="J254"/>
  <c r="K254"/>
  <c r="J255"/>
  <c r="K255"/>
  <c r="J256"/>
  <c r="K256"/>
  <c r="J257"/>
  <c r="K257"/>
  <c r="J259"/>
  <c r="K259"/>
  <c r="J260"/>
  <c r="K260"/>
  <c r="J261"/>
  <c r="K261"/>
  <c r="J262"/>
  <c r="K262"/>
  <c r="J264"/>
  <c r="K264"/>
  <c r="J265"/>
  <c r="K265"/>
  <c r="J266"/>
  <c r="K266"/>
  <c r="J267"/>
  <c r="K267"/>
  <c r="J268"/>
  <c r="K268"/>
  <c r="J269"/>
  <c r="K269"/>
  <c r="J270"/>
  <c r="K270"/>
  <c r="J271"/>
  <c r="K271"/>
  <c r="J273"/>
  <c r="J274"/>
  <c r="J275"/>
  <c r="J272"/>
  <c r="K272"/>
  <c r="K273"/>
  <c r="K274"/>
  <c r="K275"/>
  <c r="J277"/>
  <c r="K277"/>
  <c r="J278"/>
  <c r="K278"/>
  <c r="J279"/>
  <c r="K279"/>
  <c r="J281"/>
  <c r="K281"/>
  <c r="J283"/>
  <c r="K283"/>
  <c r="J285"/>
  <c r="J286"/>
  <c r="J287"/>
  <c r="J284"/>
  <c r="K284"/>
  <c r="K285"/>
  <c r="K286"/>
  <c r="K287"/>
  <c r="K288"/>
  <c r="J290"/>
  <c r="K290"/>
  <c r="J291"/>
  <c r="K291"/>
  <c r="J292"/>
  <c r="K292"/>
  <c r="J293"/>
  <c r="K293"/>
  <c r="J295"/>
  <c r="K295"/>
  <c r="J296"/>
  <c r="K296"/>
  <c r="J297"/>
  <c r="K297"/>
  <c r="J298"/>
  <c r="K298"/>
  <c r="J299"/>
  <c r="K299"/>
  <c r="J300"/>
  <c r="K300"/>
  <c r="J302"/>
  <c r="J303"/>
  <c r="J304"/>
  <c r="J301"/>
  <c r="K301"/>
  <c r="K302"/>
  <c r="K303"/>
  <c r="K304"/>
  <c r="J306"/>
  <c r="K306"/>
  <c r="J307"/>
  <c r="K307"/>
  <c r="J308"/>
  <c r="K308"/>
  <c r="J309"/>
  <c r="K309"/>
  <c r="J311"/>
  <c r="J312"/>
  <c r="J310"/>
  <c r="K310"/>
  <c r="K311"/>
  <c r="K312"/>
  <c r="J315"/>
  <c r="K315"/>
  <c r="J316"/>
  <c r="K316"/>
  <c r="J317"/>
  <c r="K317"/>
  <c r="J319"/>
  <c r="K319"/>
  <c r="J321"/>
  <c r="K321"/>
  <c r="J322"/>
  <c r="K322"/>
  <c r="J323"/>
  <c r="K323"/>
  <c r="J324"/>
  <c r="K324"/>
  <c r="J326"/>
  <c r="K326"/>
  <c r="J327"/>
  <c r="K327"/>
  <c r="J328"/>
  <c r="K328"/>
  <c r="J330"/>
  <c r="K330"/>
  <c r="J331"/>
  <c r="K331"/>
  <c r="J332"/>
  <c r="K332"/>
  <c r="J333"/>
  <c r="K333"/>
  <c r="J334"/>
  <c r="K334"/>
  <c r="J336"/>
  <c r="K336"/>
  <c r="J337"/>
  <c r="K337"/>
  <c r="J338"/>
  <c r="K338"/>
  <c r="J339"/>
  <c r="K339"/>
  <c r="J341"/>
  <c r="K341"/>
  <c r="J342"/>
  <c r="K342"/>
  <c r="J343"/>
  <c r="K343"/>
  <c r="J345"/>
  <c r="K345"/>
  <c r="J346"/>
  <c r="K346"/>
  <c r="J347"/>
  <c r="K347"/>
  <c r="J348"/>
  <c r="K348"/>
  <c r="J350"/>
  <c r="J351"/>
  <c r="J352"/>
  <c r="J349"/>
  <c r="K349"/>
  <c r="K350"/>
  <c r="K351"/>
  <c r="K352"/>
  <c r="J357"/>
  <c r="K357"/>
  <c r="J358"/>
  <c r="K358"/>
  <c r="J359"/>
  <c r="K359"/>
  <c r="J360"/>
  <c r="K360"/>
  <c r="J361"/>
  <c r="K361"/>
  <c r="J362"/>
  <c r="K362"/>
  <c r="J363"/>
  <c r="K363"/>
  <c r="J364"/>
  <c r="K364"/>
  <c r="J366"/>
  <c r="J367"/>
  <c r="J368"/>
  <c r="J365"/>
  <c r="K365"/>
  <c r="K366"/>
  <c r="K367"/>
  <c r="K368"/>
  <c r="J371"/>
  <c r="K371"/>
  <c r="J372"/>
  <c r="K372"/>
  <c r="J373"/>
  <c r="K373"/>
  <c r="J374"/>
  <c r="K374"/>
  <c r="J375"/>
  <c r="K375"/>
  <c r="J377"/>
  <c r="J378"/>
  <c r="J379"/>
  <c r="J376"/>
  <c r="K376"/>
  <c r="K377"/>
  <c r="K378"/>
  <c r="K379"/>
  <c r="J382"/>
  <c r="K382"/>
  <c r="J383"/>
  <c r="K383"/>
  <c r="J384"/>
  <c r="K384"/>
  <c r="J385"/>
  <c r="K385"/>
  <c r="J386"/>
  <c r="K386"/>
  <c r="J387"/>
  <c r="K387"/>
  <c r="J388"/>
  <c r="K388"/>
  <c r="J389"/>
  <c r="K389"/>
  <c r="J390"/>
  <c r="K390"/>
  <c r="J391"/>
  <c r="K391"/>
  <c r="J392"/>
  <c r="K392"/>
  <c r="J393"/>
  <c r="K393"/>
  <c r="J394"/>
  <c r="K394"/>
  <c r="J395"/>
  <c r="K395"/>
  <c r="J396"/>
  <c r="K396"/>
  <c r="J397"/>
  <c r="K397"/>
  <c r="J398"/>
  <c r="K398"/>
  <c r="J399"/>
  <c r="K399"/>
  <c r="J400"/>
  <c r="K400"/>
  <c r="J401"/>
  <c r="K401"/>
  <c r="J403"/>
  <c r="J404"/>
  <c r="J405"/>
  <c r="J402"/>
  <c r="K402"/>
  <c r="K403"/>
  <c r="K404"/>
  <c r="K405"/>
  <c r="J407"/>
  <c r="K407"/>
  <c r="J408"/>
  <c r="K408"/>
  <c r="J409"/>
  <c r="K409"/>
  <c r="J410"/>
  <c r="K410"/>
  <c r="J411"/>
  <c r="K411"/>
  <c r="J412"/>
  <c r="K412"/>
  <c r="J413"/>
  <c r="K413"/>
  <c r="J414"/>
  <c r="K414"/>
  <c r="J415"/>
  <c r="K415"/>
  <c r="J417"/>
  <c r="J418"/>
  <c r="J419"/>
  <c r="J416"/>
  <c r="K416"/>
  <c r="K417"/>
  <c r="K418"/>
  <c r="K419"/>
  <c r="J422"/>
  <c r="K422"/>
  <c r="J423"/>
  <c r="K423"/>
  <c r="J424"/>
  <c r="K424"/>
  <c r="J425"/>
  <c r="K425"/>
  <c r="J426"/>
  <c r="K426"/>
  <c r="J427"/>
  <c r="K427"/>
  <c r="J428"/>
  <c r="K428"/>
  <c r="J429"/>
  <c r="K429"/>
  <c r="J430"/>
  <c r="K430"/>
  <c r="J431"/>
  <c r="K431"/>
  <c r="J432"/>
  <c r="K432"/>
  <c r="J434"/>
  <c r="J435"/>
  <c r="J436"/>
  <c r="J433"/>
  <c r="K433"/>
  <c r="K434"/>
  <c r="K435"/>
  <c r="K436"/>
  <c r="J439"/>
  <c r="K439"/>
  <c r="J440"/>
  <c r="K440"/>
  <c r="J441"/>
  <c r="K441"/>
  <c r="J442"/>
  <c r="K442"/>
  <c r="J443"/>
  <c r="K443"/>
  <c r="J444"/>
  <c r="K444"/>
  <c r="J445"/>
  <c r="K445"/>
  <c r="J446"/>
  <c r="K446"/>
  <c r="J447"/>
  <c r="K447"/>
  <c r="J448"/>
  <c r="K448"/>
  <c r="J449"/>
  <c r="K449"/>
  <c r="J450"/>
  <c r="K450"/>
  <c r="J451"/>
  <c r="K451"/>
  <c r="J452"/>
  <c r="K452"/>
  <c r="J453"/>
  <c r="K453"/>
  <c r="J454"/>
  <c r="K454"/>
  <c r="J455"/>
  <c r="K455"/>
  <c r="J457"/>
  <c r="J458"/>
  <c r="J459"/>
  <c r="J456"/>
  <c r="K456"/>
  <c r="K457"/>
  <c r="K458"/>
  <c r="K459"/>
  <c r="J462"/>
  <c r="K462"/>
  <c r="J463"/>
  <c r="K463"/>
  <c r="J464"/>
  <c r="K464"/>
  <c r="J465"/>
  <c r="K465"/>
  <c r="J466"/>
  <c r="K466"/>
  <c r="J467"/>
  <c r="K467"/>
  <c r="J468"/>
  <c r="K468"/>
  <c r="J469"/>
  <c r="K469"/>
  <c r="J471"/>
  <c r="J472"/>
  <c r="J473"/>
  <c r="J470"/>
  <c r="K470"/>
  <c r="K471"/>
  <c r="K472"/>
  <c r="K473"/>
  <c r="J476"/>
  <c r="K476"/>
  <c r="J477"/>
  <c r="K477"/>
  <c r="J478"/>
  <c r="K478"/>
  <c r="J479"/>
  <c r="K479"/>
  <c r="J480"/>
  <c r="K480"/>
  <c r="J481"/>
  <c r="K481"/>
  <c r="J482"/>
  <c r="K482"/>
  <c r="J483"/>
  <c r="K483"/>
  <c r="J484"/>
  <c r="K484"/>
  <c r="J486"/>
  <c r="J487"/>
  <c r="J488"/>
  <c r="J485"/>
  <c r="K485"/>
  <c r="K486"/>
  <c r="K487"/>
  <c r="K488"/>
  <c r="J490"/>
  <c r="K490"/>
  <c r="J491"/>
  <c r="K491"/>
  <c r="J492"/>
  <c r="K492"/>
  <c r="J493"/>
  <c r="K493"/>
  <c r="J494"/>
  <c r="K494"/>
  <c r="J495"/>
  <c r="K495"/>
  <c r="J496"/>
  <c r="K496"/>
  <c r="J497"/>
  <c r="K497"/>
  <c r="J498"/>
  <c r="K498"/>
  <c r="J499"/>
  <c r="K499"/>
  <c r="J501"/>
  <c r="J502"/>
  <c r="J503"/>
  <c r="J500"/>
  <c r="K500"/>
  <c r="K501"/>
  <c r="K502"/>
  <c r="K503"/>
  <c r="J507"/>
  <c r="K507"/>
  <c r="J508"/>
  <c r="K508"/>
  <c r="J509"/>
  <c r="K509"/>
  <c r="J510"/>
  <c r="K510"/>
  <c r="J511"/>
  <c r="K511"/>
  <c r="J512"/>
  <c r="K512"/>
  <c r="J513"/>
  <c r="K513"/>
  <c r="J515"/>
  <c r="J516"/>
  <c r="J517"/>
  <c r="J514"/>
  <c r="K514"/>
  <c r="K515"/>
  <c r="K516"/>
  <c r="K517"/>
  <c r="J519"/>
  <c r="K519"/>
  <c r="J520"/>
  <c r="K520"/>
  <c r="J521"/>
  <c r="K521"/>
  <c r="J524"/>
  <c r="K524"/>
  <c r="J525"/>
  <c r="K525"/>
  <c r="J526"/>
  <c r="K526"/>
  <c r="J527"/>
  <c r="K527"/>
  <c r="J528"/>
  <c r="K528"/>
  <c r="J529"/>
  <c r="K529"/>
  <c r="J530"/>
  <c r="K530"/>
  <c r="J532"/>
  <c r="K532"/>
  <c r="J533"/>
  <c r="K533"/>
  <c r="J534"/>
  <c r="K534"/>
  <c r="J535"/>
  <c r="K535"/>
  <c r="J536"/>
  <c r="K536"/>
  <c r="J538"/>
  <c r="J539"/>
  <c r="J540"/>
  <c r="J537"/>
  <c r="K537"/>
  <c r="K538"/>
  <c r="K539"/>
  <c r="K540"/>
  <c r="J542"/>
  <c r="J543"/>
  <c r="J544"/>
  <c r="J541"/>
  <c r="K541"/>
  <c r="K542"/>
  <c r="K543"/>
  <c r="K544"/>
  <c r="J548"/>
  <c r="K548"/>
  <c r="J549"/>
  <c r="K549"/>
  <c r="J550"/>
  <c r="K550"/>
  <c r="J551"/>
  <c r="K551"/>
  <c r="J552"/>
  <c r="K552"/>
  <c r="J553"/>
  <c r="K553"/>
  <c r="J554"/>
  <c r="K554"/>
  <c r="J555"/>
  <c r="K555"/>
  <c r="J557"/>
  <c r="J558"/>
  <c r="J559"/>
  <c r="J556"/>
  <c r="K556"/>
  <c r="K557"/>
  <c r="K558"/>
  <c r="K559"/>
  <c r="J561"/>
  <c r="K561"/>
  <c r="J562"/>
  <c r="K562"/>
  <c r="J563"/>
  <c r="K563"/>
  <c r="J564"/>
  <c r="K564"/>
  <c r="J565"/>
  <c r="K565"/>
  <c r="J567"/>
  <c r="K567"/>
  <c r="J568"/>
  <c r="K568"/>
  <c r="J569"/>
  <c r="K569"/>
  <c r="J570"/>
  <c r="K570"/>
  <c r="J571"/>
  <c r="K571"/>
  <c r="J572"/>
  <c r="K572"/>
  <c r="J573"/>
  <c r="K573"/>
  <c r="J574"/>
  <c r="K574"/>
  <c r="J576"/>
  <c r="J577"/>
  <c r="J578"/>
  <c r="J575"/>
  <c r="K575"/>
  <c r="K576"/>
  <c r="K577"/>
  <c r="K578"/>
  <c r="J580"/>
  <c r="K580"/>
  <c r="J581"/>
  <c r="K581"/>
  <c r="J582"/>
  <c r="K582"/>
  <c r="J583"/>
  <c r="K583"/>
  <c r="J584"/>
  <c r="K584"/>
  <c r="J585"/>
  <c r="K585"/>
  <c r="J587"/>
  <c r="K587"/>
  <c r="J588"/>
  <c r="K588"/>
  <c r="J589"/>
  <c r="K589"/>
  <c r="J590"/>
  <c r="K590"/>
  <c r="J591"/>
  <c r="K591"/>
  <c r="J593"/>
  <c r="J594"/>
  <c r="J595"/>
  <c r="J592"/>
  <c r="K592"/>
  <c r="K593"/>
  <c r="K594"/>
  <c r="K595"/>
  <c r="J597"/>
  <c r="K597"/>
  <c r="J598"/>
  <c r="K598"/>
  <c r="J599"/>
  <c r="K599"/>
  <c r="J600"/>
  <c r="K600"/>
  <c r="J601"/>
  <c r="K601"/>
  <c r="J602"/>
  <c r="K602"/>
  <c r="J604"/>
  <c r="J605"/>
  <c r="J606"/>
  <c r="J603"/>
  <c r="K603"/>
  <c r="K604"/>
  <c r="K605"/>
  <c r="K606"/>
  <c r="J608"/>
  <c r="K608"/>
  <c r="J609"/>
  <c r="K609"/>
  <c r="J610"/>
  <c r="K610"/>
  <c r="J612"/>
  <c r="K612"/>
  <c r="J613"/>
  <c r="K613"/>
  <c r="J614"/>
  <c r="K614"/>
  <c r="J615"/>
  <c r="K615"/>
  <c r="J617"/>
  <c r="K617"/>
  <c r="J618"/>
  <c r="K618"/>
  <c r="J619"/>
  <c r="K619"/>
  <c r="J621"/>
  <c r="K621"/>
  <c r="J622"/>
  <c r="K622"/>
  <c r="J623"/>
  <c r="K623"/>
  <c r="J624"/>
  <c r="K624"/>
  <c r="J627"/>
  <c r="J625"/>
  <c r="K625"/>
  <c r="K627"/>
  <c r="J630"/>
  <c r="J631"/>
  <c r="J632"/>
  <c r="J629"/>
  <c r="K629"/>
  <c r="K630"/>
  <c r="K631"/>
  <c r="K632"/>
  <c r="J634"/>
  <c r="K634"/>
  <c r="K635"/>
  <c r="J636"/>
  <c r="K636"/>
  <c r="J637"/>
  <c r="K637"/>
  <c r="J638"/>
  <c r="K638"/>
  <c r="J639"/>
  <c r="K639"/>
  <c r="J640"/>
  <c r="K640"/>
  <c r="K685"/>
  <c r="I138"/>
  <c r="K83" i="13"/>
  <c r="D83"/>
  <c r="K248"/>
  <c r="D248"/>
  <c r="K271"/>
  <c r="D271"/>
  <c r="K293"/>
  <c r="D293"/>
  <c r="K143"/>
  <c r="D143"/>
  <c r="K181"/>
  <c r="D181"/>
  <c r="K212"/>
  <c r="D212"/>
  <c r="K220"/>
  <c r="D220"/>
  <c r="K229"/>
  <c r="D229"/>
  <c r="K610"/>
  <c r="D610"/>
  <c r="K627"/>
  <c r="D627"/>
  <c r="J32"/>
  <c r="J250"/>
  <c r="G249"/>
  <c r="J252"/>
  <c r="J273"/>
  <c r="G272"/>
  <c r="J275"/>
  <c r="K290"/>
  <c r="J317"/>
  <c r="K330"/>
  <c r="J339"/>
  <c r="J405"/>
  <c r="J435"/>
  <c r="J501"/>
  <c r="J502"/>
  <c r="J503"/>
  <c r="K80"/>
  <c r="K141"/>
  <c r="K179"/>
  <c r="K210"/>
  <c r="K218"/>
  <c r="K226"/>
  <c r="J238"/>
  <c r="K240"/>
  <c r="K245"/>
  <c r="K264"/>
  <c r="K268"/>
  <c r="J543"/>
  <c r="J378"/>
  <c r="J403"/>
  <c r="E402"/>
  <c r="I402"/>
  <c r="J473"/>
  <c r="J486"/>
  <c r="J593"/>
  <c r="J594"/>
  <c r="J604"/>
  <c r="J605"/>
  <c r="K608"/>
  <c r="J619"/>
  <c r="K621"/>
  <c r="J624"/>
  <c r="K642"/>
  <c r="K644"/>
  <c r="K646"/>
  <c r="K647"/>
  <c r="J648"/>
  <c r="J135"/>
  <c r="D32"/>
  <c r="K317"/>
  <c r="D317"/>
  <c r="K339"/>
  <c r="D339"/>
  <c r="K405"/>
  <c r="D405"/>
  <c r="K471"/>
  <c r="D471"/>
  <c r="K521"/>
  <c r="D521"/>
  <c r="K311"/>
  <c r="D311"/>
  <c r="K434"/>
  <c r="D434"/>
  <c r="K436"/>
  <c r="D436"/>
  <c r="K473"/>
  <c r="D473"/>
  <c r="C351"/>
  <c r="C637"/>
  <c r="C687"/>
  <c r="K29"/>
  <c r="J42"/>
  <c r="D42"/>
  <c r="C138"/>
  <c r="C640"/>
  <c r="C690"/>
  <c r="H138"/>
  <c r="H640"/>
  <c r="H690"/>
  <c r="K74"/>
  <c r="J94"/>
  <c r="D94"/>
  <c r="J109"/>
  <c r="K111"/>
  <c r="J154"/>
  <c r="K154"/>
  <c r="H169"/>
  <c r="K174"/>
  <c r="J185"/>
  <c r="J208"/>
  <c r="D208"/>
  <c r="J216"/>
  <c r="J224"/>
  <c r="D224"/>
  <c r="J234"/>
  <c r="K236"/>
  <c r="J257"/>
  <c r="K259"/>
  <c r="J279"/>
  <c r="J302"/>
  <c r="J303"/>
  <c r="J351"/>
  <c r="E350"/>
  <c r="G350"/>
  <c r="I350"/>
  <c r="K306"/>
  <c r="K308"/>
  <c r="J309"/>
  <c r="F350"/>
  <c r="F349"/>
  <c r="H350"/>
  <c r="H349"/>
  <c r="E351"/>
  <c r="E637"/>
  <c r="E687"/>
  <c r="G351"/>
  <c r="G637"/>
  <c r="G687"/>
  <c r="I351"/>
  <c r="I637"/>
  <c r="I687"/>
  <c r="K315"/>
  <c r="J324"/>
  <c r="J328"/>
  <c r="K328"/>
  <c r="K336"/>
  <c r="J347"/>
  <c r="K347"/>
  <c r="J542"/>
  <c r="J544"/>
  <c r="K371"/>
  <c r="K372"/>
  <c r="K374"/>
  <c r="J375"/>
  <c r="K382"/>
  <c r="K389"/>
  <c r="K395"/>
  <c r="J401"/>
  <c r="K422"/>
  <c r="K423"/>
  <c r="K428"/>
  <c r="J432"/>
  <c r="F433"/>
  <c r="H433"/>
  <c r="K462"/>
  <c r="K464"/>
  <c r="K467"/>
  <c r="J469"/>
  <c r="F470"/>
  <c r="H470"/>
  <c r="J488"/>
  <c r="K490"/>
  <c r="K492"/>
  <c r="K496"/>
  <c r="J499"/>
  <c r="K519"/>
  <c r="J540"/>
  <c r="J576"/>
  <c r="J577"/>
  <c r="K580"/>
  <c r="K582"/>
  <c r="K585"/>
  <c r="J591"/>
  <c r="J615"/>
  <c r="K617"/>
  <c r="K42"/>
  <c r="K72"/>
  <c r="D72"/>
  <c r="K94"/>
  <c r="K109"/>
  <c r="D109"/>
  <c r="K47"/>
  <c r="D47"/>
  <c r="K56"/>
  <c r="D56"/>
  <c r="D65"/>
  <c r="K65"/>
  <c r="K78"/>
  <c r="D78"/>
  <c r="K104"/>
  <c r="D104"/>
  <c r="K125"/>
  <c r="D125"/>
  <c r="D135"/>
  <c r="E134"/>
  <c r="J170"/>
  <c r="J168"/>
  <c r="K160"/>
  <c r="E285"/>
  <c r="E284"/>
  <c r="E169"/>
  <c r="G285"/>
  <c r="G284"/>
  <c r="G169"/>
  <c r="I285"/>
  <c r="I284"/>
  <c r="I169"/>
  <c r="K177"/>
  <c r="D177"/>
  <c r="K192"/>
  <c r="D192"/>
  <c r="D196"/>
  <c r="K196"/>
  <c r="K204"/>
  <c r="D204"/>
  <c r="K238"/>
  <c r="D238"/>
  <c r="K262"/>
  <c r="D262"/>
  <c r="K312"/>
  <c r="D312"/>
  <c r="K343"/>
  <c r="D343"/>
  <c r="K378"/>
  <c r="J376"/>
  <c r="D378"/>
  <c r="J38"/>
  <c r="J51"/>
  <c r="K32"/>
  <c r="K40"/>
  <c r="K44"/>
  <c r="K55"/>
  <c r="K58"/>
  <c r="K90"/>
  <c r="K96"/>
  <c r="K106"/>
  <c r="F134"/>
  <c r="F634"/>
  <c r="K135"/>
  <c r="J151"/>
  <c r="E152"/>
  <c r="I152"/>
  <c r="J155"/>
  <c r="F169"/>
  <c r="J132"/>
  <c r="K127"/>
  <c r="C134"/>
  <c r="G636"/>
  <c r="G686"/>
  <c r="G134"/>
  <c r="I636"/>
  <c r="I686"/>
  <c r="I134"/>
  <c r="D154"/>
  <c r="K158"/>
  <c r="J172"/>
  <c r="K167"/>
  <c r="C285"/>
  <c r="C284"/>
  <c r="C169"/>
  <c r="D185"/>
  <c r="K185"/>
  <c r="K208"/>
  <c r="K216"/>
  <c r="D216"/>
  <c r="K224"/>
  <c r="K234"/>
  <c r="D234"/>
  <c r="K251"/>
  <c r="D251"/>
  <c r="K257"/>
  <c r="D257"/>
  <c r="K274"/>
  <c r="D274"/>
  <c r="K279"/>
  <c r="D279"/>
  <c r="J350"/>
  <c r="K302"/>
  <c r="D302"/>
  <c r="K303"/>
  <c r="D352"/>
  <c r="K352"/>
  <c r="K324"/>
  <c r="D324"/>
  <c r="D328"/>
  <c r="K334"/>
  <c r="D334"/>
  <c r="D347"/>
  <c r="J138"/>
  <c r="H134"/>
  <c r="H634"/>
  <c r="J153"/>
  <c r="J171"/>
  <c r="K403"/>
  <c r="J402"/>
  <c r="D403"/>
  <c r="D404"/>
  <c r="K404"/>
  <c r="D417"/>
  <c r="K417"/>
  <c r="D419"/>
  <c r="K419"/>
  <c r="D435"/>
  <c r="K435"/>
  <c r="D457"/>
  <c r="K457"/>
  <c r="D459"/>
  <c r="K459"/>
  <c r="D472"/>
  <c r="K472"/>
  <c r="D486"/>
  <c r="K486"/>
  <c r="K501"/>
  <c r="J500"/>
  <c r="D501"/>
  <c r="D502"/>
  <c r="K502"/>
  <c r="K503"/>
  <c r="D503"/>
  <c r="D515"/>
  <c r="K515"/>
  <c r="D538"/>
  <c r="K538"/>
  <c r="D630"/>
  <c r="K630"/>
  <c r="D558"/>
  <c r="K558"/>
  <c r="D632"/>
  <c r="K632"/>
  <c r="D593"/>
  <c r="K593"/>
  <c r="J592"/>
  <c r="K594"/>
  <c r="D594"/>
  <c r="D595"/>
  <c r="K595"/>
  <c r="K604"/>
  <c r="J603"/>
  <c r="D604"/>
  <c r="D605"/>
  <c r="K605"/>
  <c r="K606"/>
  <c r="D606"/>
  <c r="K619"/>
  <c r="D619"/>
  <c r="K679"/>
  <c r="J678"/>
  <c r="D679"/>
  <c r="D680"/>
  <c r="K680"/>
  <c r="K681"/>
  <c r="D681"/>
  <c r="D682"/>
  <c r="K682"/>
  <c r="K671"/>
  <c r="D671"/>
  <c r="H636"/>
  <c r="H686"/>
  <c r="F637"/>
  <c r="F687"/>
  <c r="H637"/>
  <c r="H687"/>
  <c r="H684"/>
  <c r="C638"/>
  <c r="C688"/>
  <c r="E638"/>
  <c r="E688"/>
  <c r="G638"/>
  <c r="G688"/>
  <c r="I638"/>
  <c r="I688"/>
  <c r="K183"/>
  <c r="K187"/>
  <c r="K194"/>
  <c r="K200"/>
  <c r="K206"/>
  <c r="K214"/>
  <c r="K222"/>
  <c r="K231"/>
  <c r="J249"/>
  <c r="K254"/>
  <c r="J272"/>
  <c r="K277"/>
  <c r="K295"/>
  <c r="K297"/>
  <c r="K299"/>
  <c r="J300"/>
  <c r="C301"/>
  <c r="E301"/>
  <c r="G301"/>
  <c r="I301"/>
  <c r="J304"/>
  <c r="F310"/>
  <c r="H310"/>
  <c r="J310"/>
  <c r="K321"/>
  <c r="K326"/>
  <c r="K341"/>
  <c r="K345"/>
  <c r="K357"/>
  <c r="K360"/>
  <c r="K363"/>
  <c r="J364"/>
  <c r="J366"/>
  <c r="J368"/>
  <c r="D377"/>
  <c r="D379"/>
  <c r="K377"/>
  <c r="D542"/>
  <c r="K542"/>
  <c r="J541"/>
  <c r="K543"/>
  <c r="D543"/>
  <c r="D544"/>
  <c r="K544"/>
  <c r="D488"/>
  <c r="K488"/>
  <c r="D517"/>
  <c r="K517"/>
  <c r="D540"/>
  <c r="K540"/>
  <c r="K576"/>
  <c r="J575"/>
  <c r="D576"/>
  <c r="D577"/>
  <c r="K577"/>
  <c r="K578"/>
  <c r="D578"/>
  <c r="K615"/>
  <c r="D615"/>
  <c r="K676"/>
  <c r="D676"/>
  <c r="K683"/>
  <c r="D683"/>
  <c r="J367"/>
  <c r="J418"/>
  <c r="J458"/>
  <c r="J487"/>
  <c r="J516"/>
  <c r="J539"/>
  <c r="K548"/>
  <c r="K552"/>
  <c r="K554"/>
  <c r="J555"/>
  <c r="J557"/>
  <c r="J559"/>
  <c r="K567"/>
  <c r="K569"/>
  <c r="K573"/>
  <c r="J574"/>
  <c r="K597"/>
  <c r="K599"/>
  <c r="K601"/>
  <c r="J602"/>
  <c r="K612"/>
  <c r="J625"/>
  <c r="J631"/>
  <c r="K650"/>
  <c r="K407"/>
  <c r="K413"/>
  <c r="J415"/>
  <c r="J433"/>
  <c r="K439"/>
  <c r="K449"/>
  <c r="J455"/>
  <c r="J470"/>
  <c r="K476"/>
  <c r="K481"/>
  <c r="J484"/>
  <c r="K507"/>
  <c r="K512"/>
  <c r="J513"/>
  <c r="K524"/>
  <c r="K529"/>
  <c r="J536"/>
  <c r="F630" i="12"/>
  <c r="G630"/>
  <c r="H630"/>
  <c r="I630"/>
  <c r="E630"/>
  <c r="E135"/>
  <c r="E153"/>
  <c r="E170"/>
  <c r="E250"/>
  <c r="E273"/>
  <c r="E285"/>
  <c r="E302"/>
  <c r="E311"/>
  <c r="E350"/>
  <c r="E542"/>
  <c r="E636"/>
  <c r="C630"/>
  <c r="C171"/>
  <c r="C251"/>
  <c r="C274"/>
  <c r="C286"/>
  <c r="F170"/>
  <c r="F250"/>
  <c r="F273"/>
  <c r="F285"/>
  <c r="G170"/>
  <c r="G250"/>
  <c r="G273"/>
  <c r="G285"/>
  <c r="H170"/>
  <c r="H250"/>
  <c r="H273"/>
  <c r="H285"/>
  <c r="I170"/>
  <c r="I250"/>
  <c r="I273"/>
  <c r="I285"/>
  <c r="C170"/>
  <c r="C250"/>
  <c r="C273"/>
  <c r="C285"/>
  <c r="C56"/>
  <c r="C72"/>
  <c r="C78"/>
  <c r="C83"/>
  <c r="C138"/>
  <c r="C640"/>
  <c r="C683"/>
  <c r="C690"/>
  <c r="F683"/>
  <c r="G683"/>
  <c r="H683"/>
  <c r="I683"/>
  <c r="E683"/>
  <c r="F682"/>
  <c r="G682"/>
  <c r="H682"/>
  <c r="I682"/>
  <c r="E682"/>
  <c r="C682"/>
  <c r="C38"/>
  <c r="C42"/>
  <c r="C65"/>
  <c r="C94"/>
  <c r="C137"/>
  <c r="C639"/>
  <c r="C689"/>
  <c r="F681"/>
  <c r="G681"/>
  <c r="H681"/>
  <c r="I681"/>
  <c r="E681"/>
  <c r="C681"/>
  <c r="F680"/>
  <c r="G680"/>
  <c r="H680"/>
  <c r="I680"/>
  <c r="E680"/>
  <c r="C680"/>
  <c r="F679"/>
  <c r="G679"/>
  <c r="H679"/>
  <c r="I679"/>
  <c r="E679"/>
  <c r="C679"/>
  <c r="H671"/>
  <c r="G671"/>
  <c r="F671"/>
  <c r="C671"/>
  <c r="C676"/>
  <c r="J674"/>
  <c r="K674"/>
  <c r="J675"/>
  <c r="K675"/>
  <c r="J673"/>
  <c r="K673"/>
  <c r="J670"/>
  <c r="K670"/>
  <c r="K648" i="13"/>
  <c r="D648"/>
  <c r="K275"/>
  <c r="D275"/>
  <c r="K273"/>
  <c r="D273"/>
  <c r="K624"/>
  <c r="D624"/>
  <c r="K252"/>
  <c r="D252"/>
  <c r="K250"/>
  <c r="D250"/>
  <c r="G684"/>
  <c r="K351"/>
  <c r="D351"/>
  <c r="K591"/>
  <c r="D591"/>
  <c r="K499"/>
  <c r="D499"/>
  <c r="I684"/>
  <c r="D303"/>
  <c r="I349"/>
  <c r="I634"/>
  <c r="E349"/>
  <c r="C349"/>
  <c r="C634"/>
  <c r="F636"/>
  <c r="F686"/>
  <c r="F684"/>
  <c r="K469"/>
  <c r="D469"/>
  <c r="K432"/>
  <c r="D432"/>
  <c r="K401"/>
  <c r="D401"/>
  <c r="K375"/>
  <c r="D375"/>
  <c r="K309"/>
  <c r="D309"/>
  <c r="G349"/>
  <c r="J676" i="12"/>
  <c r="K676"/>
  <c r="J683"/>
  <c r="D536" i="13"/>
  <c r="K536"/>
  <c r="D455"/>
  <c r="K455"/>
  <c r="K631"/>
  <c r="D631"/>
  <c r="K458"/>
  <c r="D458"/>
  <c r="D575"/>
  <c r="K575"/>
  <c r="K541"/>
  <c r="D541"/>
  <c r="K368"/>
  <c r="D368"/>
  <c r="D513"/>
  <c r="K513"/>
  <c r="D470"/>
  <c r="K470"/>
  <c r="D433"/>
  <c r="K433"/>
  <c r="K625"/>
  <c r="D625"/>
  <c r="K602"/>
  <c r="D602"/>
  <c r="K574"/>
  <c r="D574"/>
  <c r="K559"/>
  <c r="D559"/>
  <c r="K555"/>
  <c r="D555"/>
  <c r="K539"/>
  <c r="D539"/>
  <c r="K487"/>
  <c r="D487"/>
  <c r="K418"/>
  <c r="D418"/>
  <c r="K366"/>
  <c r="J365"/>
  <c r="D366"/>
  <c r="K304"/>
  <c r="D304"/>
  <c r="K272"/>
  <c r="D272"/>
  <c r="K249"/>
  <c r="D249"/>
  <c r="D603"/>
  <c r="K603"/>
  <c r="K592"/>
  <c r="D592"/>
  <c r="J137"/>
  <c r="K38"/>
  <c r="D38"/>
  <c r="K376"/>
  <c r="D376"/>
  <c r="J285"/>
  <c r="D170"/>
  <c r="K170"/>
  <c r="J169"/>
  <c r="J537"/>
  <c r="J456"/>
  <c r="G634"/>
  <c r="E636"/>
  <c r="E686"/>
  <c r="E684"/>
  <c r="D484"/>
  <c r="K484"/>
  <c r="D415"/>
  <c r="K415"/>
  <c r="K557"/>
  <c r="J556"/>
  <c r="D557"/>
  <c r="K516"/>
  <c r="D516"/>
  <c r="D367"/>
  <c r="K367"/>
  <c r="K364"/>
  <c r="D364"/>
  <c r="K310"/>
  <c r="D310"/>
  <c r="K300"/>
  <c r="D300"/>
  <c r="D678"/>
  <c r="K678"/>
  <c r="D500"/>
  <c r="K500"/>
  <c r="D402"/>
  <c r="K402"/>
  <c r="K171"/>
  <c r="D171"/>
  <c r="K153"/>
  <c r="J152"/>
  <c r="D153"/>
  <c r="J640"/>
  <c r="D138"/>
  <c r="K138"/>
  <c r="D350"/>
  <c r="K350"/>
  <c r="J349"/>
  <c r="J287"/>
  <c r="K172"/>
  <c r="D172"/>
  <c r="D132"/>
  <c r="K132"/>
  <c r="K155"/>
  <c r="D155"/>
  <c r="K151"/>
  <c r="D151"/>
  <c r="K51"/>
  <c r="D51"/>
  <c r="D168"/>
  <c r="K168"/>
  <c r="J629"/>
  <c r="J514"/>
  <c r="J485"/>
  <c r="J416"/>
  <c r="J301"/>
  <c r="J286"/>
  <c r="C636"/>
  <c r="C686"/>
  <c r="C684"/>
  <c r="E634"/>
  <c r="D676" i="12"/>
  <c r="J651"/>
  <c r="K651"/>
  <c r="J652"/>
  <c r="K652"/>
  <c r="J653"/>
  <c r="K653"/>
  <c r="J654"/>
  <c r="K654"/>
  <c r="J655"/>
  <c r="K655"/>
  <c r="J656"/>
  <c r="K656"/>
  <c r="J657"/>
  <c r="K657"/>
  <c r="J658"/>
  <c r="K658"/>
  <c r="J659"/>
  <c r="K659"/>
  <c r="J660"/>
  <c r="K660"/>
  <c r="J661"/>
  <c r="K661"/>
  <c r="J662"/>
  <c r="K662"/>
  <c r="J663"/>
  <c r="K663"/>
  <c r="J664"/>
  <c r="K664"/>
  <c r="J665"/>
  <c r="K665"/>
  <c r="J666"/>
  <c r="K666"/>
  <c r="J667"/>
  <c r="K667"/>
  <c r="J668"/>
  <c r="K668"/>
  <c r="J669"/>
  <c r="K669"/>
  <c r="F576"/>
  <c r="G576"/>
  <c r="H576"/>
  <c r="I576"/>
  <c r="E576"/>
  <c r="C576"/>
  <c r="F542"/>
  <c r="G542"/>
  <c r="H542"/>
  <c r="I542"/>
  <c r="C542"/>
  <c r="C544"/>
  <c r="C543"/>
  <c r="F543"/>
  <c r="G543"/>
  <c r="H543"/>
  <c r="I543"/>
  <c r="E543"/>
  <c r="F544"/>
  <c r="G544"/>
  <c r="H544"/>
  <c r="I544"/>
  <c r="E544"/>
  <c r="F503"/>
  <c r="G503"/>
  <c r="H503"/>
  <c r="I503"/>
  <c r="E503"/>
  <c r="C503"/>
  <c r="F455"/>
  <c r="G455"/>
  <c r="H455"/>
  <c r="I455"/>
  <c r="E455"/>
  <c r="C455"/>
  <c r="F458"/>
  <c r="G458"/>
  <c r="H458"/>
  <c r="I458"/>
  <c r="E458"/>
  <c r="C458"/>
  <c r="F459"/>
  <c r="G459"/>
  <c r="H459"/>
  <c r="I459"/>
  <c r="E459"/>
  <c r="C459"/>
  <c r="F417"/>
  <c r="G417"/>
  <c r="H417"/>
  <c r="I417"/>
  <c r="E417"/>
  <c r="C417"/>
  <c r="F418"/>
  <c r="G418"/>
  <c r="H418"/>
  <c r="I418"/>
  <c r="E418"/>
  <c r="C418"/>
  <c r="F419"/>
  <c r="G419"/>
  <c r="H419"/>
  <c r="I419"/>
  <c r="E419"/>
  <c r="C419"/>
  <c r="F401"/>
  <c r="G401"/>
  <c r="H401"/>
  <c r="I401"/>
  <c r="E401"/>
  <c r="C401"/>
  <c r="F403"/>
  <c r="G403"/>
  <c r="H403"/>
  <c r="I403"/>
  <c r="E403"/>
  <c r="C403"/>
  <c r="F378"/>
  <c r="G378"/>
  <c r="H378"/>
  <c r="I378"/>
  <c r="E378"/>
  <c r="C378"/>
  <c r="F248"/>
  <c r="G248"/>
  <c r="H248"/>
  <c r="I248"/>
  <c r="E248"/>
  <c r="C248"/>
  <c r="F251"/>
  <c r="G251"/>
  <c r="H251"/>
  <c r="I251"/>
  <c r="E251"/>
  <c r="K683"/>
  <c r="D683"/>
  <c r="K485" i="13"/>
  <c r="D485"/>
  <c r="K629"/>
  <c r="D629"/>
  <c r="D287"/>
  <c r="K287"/>
  <c r="J690"/>
  <c r="K640"/>
  <c r="D640"/>
  <c r="K537"/>
  <c r="D537"/>
  <c r="K286"/>
  <c r="D286"/>
  <c r="J637"/>
  <c r="K416"/>
  <c r="D416"/>
  <c r="K514"/>
  <c r="D514"/>
  <c r="K349"/>
  <c r="D349"/>
  <c r="D556"/>
  <c r="K556"/>
  <c r="K456"/>
  <c r="D456"/>
  <c r="K169"/>
  <c r="D169"/>
  <c r="J639"/>
  <c r="K137"/>
  <c r="D137"/>
  <c r="J134"/>
  <c r="D365"/>
  <c r="K365"/>
  <c r="J638"/>
  <c r="D301"/>
  <c r="K301"/>
  <c r="D152"/>
  <c r="K152"/>
  <c r="D285"/>
  <c r="K285"/>
  <c r="J284"/>
  <c r="J636"/>
  <c r="F153" i="12"/>
  <c r="G153"/>
  <c r="H153"/>
  <c r="I153"/>
  <c r="C153"/>
  <c r="F137"/>
  <c r="H137"/>
  <c r="I137"/>
  <c r="E137"/>
  <c r="F138"/>
  <c r="E138"/>
  <c r="K284" i="13"/>
  <c r="D284"/>
  <c r="J634"/>
  <c r="K134"/>
  <c r="D134"/>
  <c r="D637"/>
  <c r="J687"/>
  <c r="K637"/>
  <c r="J686"/>
  <c r="K636"/>
  <c r="D636"/>
  <c r="J688"/>
  <c r="K638"/>
  <c r="D638"/>
  <c r="D639"/>
  <c r="J689"/>
  <c r="K639"/>
  <c r="D690"/>
  <c r="K690"/>
  <c r="F293" i="12"/>
  <c r="C293"/>
  <c r="F501"/>
  <c r="G501"/>
  <c r="H501"/>
  <c r="I501"/>
  <c r="E501"/>
  <c r="C501"/>
  <c r="F488"/>
  <c r="G488"/>
  <c r="H488"/>
  <c r="I488"/>
  <c r="E488"/>
  <c r="C488"/>
  <c r="F436"/>
  <c r="G436"/>
  <c r="H436"/>
  <c r="I436"/>
  <c r="E436"/>
  <c r="C436"/>
  <c r="F366"/>
  <c r="G366"/>
  <c r="H366"/>
  <c r="I366"/>
  <c r="E366"/>
  <c r="C366"/>
  <c r="F155"/>
  <c r="G155"/>
  <c r="H155"/>
  <c r="I155"/>
  <c r="E155"/>
  <c r="C155"/>
  <c r="K689" i="13"/>
  <c r="D689"/>
  <c r="D688"/>
  <c r="K688"/>
  <c r="D686"/>
  <c r="K686"/>
  <c r="K687"/>
  <c r="J684"/>
  <c r="D687"/>
  <c r="K634"/>
  <c r="D634"/>
  <c r="G72" i="12"/>
  <c r="D684" i="13"/>
  <c r="K684"/>
  <c r="I678" i="12"/>
  <c r="H678"/>
  <c r="G678"/>
  <c r="F678"/>
  <c r="E678"/>
  <c r="C678"/>
  <c r="J650"/>
  <c r="I648"/>
  <c r="H648"/>
  <c r="G648"/>
  <c r="F648"/>
  <c r="E648"/>
  <c r="C648"/>
  <c r="J647"/>
  <c r="J646"/>
  <c r="J645"/>
  <c r="K645"/>
  <c r="J644"/>
  <c r="J643"/>
  <c r="K643"/>
  <c r="J642"/>
  <c r="F631"/>
  <c r="G631"/>
  <c r="H631"/>
  <c r="I631"/>
  <c r="E631"/>
  <c r="C631"/>
  <c r="F632"/>
  <c r="G632"/>
  <c r="H632"/>
  <c r="I632"/>
  <c r="E632"/>
  <c r="C632"/>
  <c r="F624"/>
  <c r="G624"/>
  <c r="H624"/>
  <c r="I624"/>
  <c r="E624"/>
  <c r="C624"/>
  <c r="F627"/>
  <c r="G627"/>
  <c r="G625"/>
  <c r="H627"/>
  <c r="H625"/>
  <c r="I627"/>
  <c r="I625"/>
  <c r="E627"/>
  <c r="C627"/>
  <c r="C625"/>
  <c r="F640"/>
  <c r="F690"/>
  <c r="I125"/>
  <c r="H125"/>
  <c r="C125"/>
  <c r="F224"/>
  <c r="F154"/>
  <c r="G154"/>
  <c r="G152"/>
  <c r="H154"/>
  <c r="H152"/>
  <c r="I154"/>
  <c r="E154"/>
  <c r="C154"/>
  <c r="K29"/>
  <c r="F604"/>
  <c r="G604"/>
  <c r="H604"/>
  <c r="I604"/>
  <c r="E604"/>
  <c r="C604"/>
  <c r="F605"/>
  <c r="G605"/>
  <c r="H605"/>
  <c r="I605"/>
  <c r="E605"/>
  <c r="C605"/>
  <c r="F591"/>
  <c r="G591"/>
  <c r="H591"/>
  <c r="I591"/>
  <c r="E591"/>
  <c r="C591"/>
  <c r="F594"/>
  <c r="G594"/>
  <c r="H594"/>
  <c r="I594"/>
  <c r="E594"/>
  <c r="C594"/>
  <c r="F577"/>
  <c r="G577"/>
  <c r="H577"/>
  <c r="I577"/>
  <c r="E577"/>
  <c r="C577"/>
  <c r="F557"/>
  <c r="G557"/>
  <c r="H557"/>
  <c r="I557"/>
  <c r="E557"/>
  <c r="C557"/>
  <c r="F558"/>
  <c r="G558"/>
  <c r="H558"/>
  <c r="I558"/>
  <c r="E558"/>
  <c r="C558"/>
  <c r="F541"/>
  <c r="I541"/>
  <c r="C541"/>
  <c r="F536"/>
  <c r="G536"/>
  <c r="H536"/>
  <c r="I536"/>
  <c r="E536"/>
  <c r="C536"/>
  <c r="F539"/>
  <c r="G539"/>
  <c r="H539"/>
  <c r="I539"/>
  <c r="E539"/>
  <c r="C539"/>
  <c r="F515"/>
  <c r="G515"/>
  <c r="H515"/>
  <c r="I515"/>
  <c r="E515"/>
  <c r="C515"/>
  <c r="F516"/>
  <c r="G516"/>
  <c r="H516"/>
  <c r="I516"/>
  <c r="E516"/>
  <c r="C516"/>
  <c r="F502"/>
  <c r="G502"/>
  <c r="H502"/>
  <c r="I502"/>
  <c r="E502"/>
  <c r="C502"/>
  <c r="C500"/>
  <c r="F486"/>
  <c r="G486"/>
  <c r="H486"/>
  <c r="I486"/>
  <c r="E486"/>
  <c r="C486"/>
  <c r="F487"/>
  <c r="G487"/>
  <c r="H487"/>
  <c r="I487"/>
  <c r="E487"/>
  <c r="C487"/>
  <c r="F469"/>
  <c r="G469"/>
  <c r="H469"/>
  <c r="I469"/>
  <c r="E469"/>
  <c r="C469"/>
  <c r="F472"/>
  <c r="G472"/>
  <c r="H472"/>
  <c r="I472"/>
  <c r="E472"/>
  <c r="C472"/>
  <c r="F457"/>
  <c r="G457"/>
  <c r="H457"/>
  <c r="I457"/>
  <c r="E457"/>
  <c r="C457"/>
  <c r="F435"/>
  <c r="G435"/>
  <c r="H435"/>
  <c r="I435"/>
  <c r="E435"/>
  <c r="C435"/>
  <c r="F404"/>
  <c r="G404"/>
  <c r="H404"/>
  <c r="I404"/>
  <c r="E404"/>
  <c r="C404"/>
  <c r="F405"/>
  <c r="G405"/>
  <c r="H405"/>
  <c r="I405"/>
  <c r="E405"/>
  <c r="C405"/>
  <c r="H402"/>
  <c r="F367"/>
  <c r="G367"/>
  <c r="H367"/>
  <c r="I367"/>
  <c r="E367"/>
  <c r="C367"/>
  <c r="F302"/>
  <c r="F311"/>
  <c r="G302"/>
  <c r="G311"/>
  <c r="H302"/>
  <c r="H311"/>
  <c r="I302"/>
  <c r="I311"/>
  <c r="C302"/>
  <c r="C311"/>
  <c r="F303"/>
  <c r="F312"/>
  <c r="G303"/>
  <c r="G312"/>
  <c r="H303"/>
  <c r="H312"/>
  <c r="I303"/>
  <c r="I312"/>
  <c r="E303"/>
  <c r="E312"/>
  <c r="C303"/>
  <c r="C312"/>
  <c r="F309"/>
  <c r="G309"/>
  <c r="H309"/>
  <c r="I309"/>
  <c r="E309"/>
  <c r="C309"/>
  <c r="F300"/>
  <c r="G300"/>
  <c r="H300"/>
  <c r="I300"/>
  <c r="E300"/>
  <c r="C300"/>
  <c r="F171"/>
  <c r="F274"/>
  <c r="G171"/>
  <c r="G274"/>
  <c r="H171"/>
  <c r="H274"/>
  <c r="I171"/>
  <c r="I274"/>
  <c r="E171"/>
  <c r="E274"/>
  <c r="F271"/>
  <c r="G271"/>
  <c r="H271"/>
  <c r="I271"/>
  <c r="E271"/>
  <c r="C271"/>
  <c r="C224"/>
  <c r="F168"/>
  <c r="G168"/>
  <c r="H168"/>
  <c r="I168"/>
  <c r="E168"/>
  <c r="C168"/>
  <c r="G78"/>
  <c r="G138"/>
  <c r="H72"/>
  <c r="H78"/>
  <c r="H83"/>
  <c r="E132"/>
  <c r="F132"/>
  <c r="G132"/>
  <c r="H132"/>
  <c r="I132"/>
  <c r="C132"/>
  <c r="I104"/>
  <c r="H104"/>
  <c r="C32"/>
  <c r="C135"/>
  <c r="F32"/>
  <c r="F135"/>
  <c r="C47"/>
  <c r="C51"/>
  <c r="G65"/>
  <c r="C104"/>
  <c r="C109"/>
  <c r="H109"/>
  <c r="I135"/>
  <c r="I639"/>
  <c r="H135"/>
  <c r="H639"/>
  <c r="G135"/>
  <c r="F639"/>
  <c r="C143"/>
  <c r="F143"/>
  <c r="C151"/>
  <c r="H151"/>
  <c r="F151"/>
  <c r="C172"/>
  <c r="I172"/>
  <c r="H172"/>
  <c r="G172"/>
  <c r="E172"/>
  <c r="F172"/>
  <c r="C177"/>
  <c r="G177"/>
  <c r="F177"/>
  <c r="C181"/>
  <c r="F181"/>
  <c r="F185"/>
  <c r="C192"/>
  <c r="H192"/>
  <c r="F192"/>
  <c r="F196"/>
  <c r="C204"/>
  <c r="H204"/>
  <c r="F204"/>
  <c r="C208"/>
  <c r="F208"/>
  <c r="C212"/>
  <c r="F212"/>
  <c r="C216"/>
  <c r="F216"/>
  <c r="C220"/>
  <c r="F220"/>
  <c r="C229"/>
  <c r="H229"/>
  <c r="G229"/>
  <c r="F229"/>
  <c r="C234"/>
  <c r="G234"/>
  <c r="E234"/>
  <c r="F234"/>
  <c r="C238"/>
  <c r="G238"/>
  <c r="F238"/>
  <c r="C252"/>
  <c r="I252"/>
  <c r="H252"/>
  <c r="H249"/>
  <c r="G252"/>
  <c r="E252"/>
  <c r="E249"/>
  <c r="F252"/>
  <c r="F249"/>
  <c r="C257"/>
  <c r="H257"/>
  <c r="G257"/>
  <c r="F257"/>
  <c r="C262"/>
  <c r="G262"/>
  <c r="F262"/>
  <c r="C275"/>
  <c r="I275"/>
  <c r="H275"/>
  <c r="G275"/>
  <c r="E275"/>
  <c r="F275"/>
  <c r="C279"/>
  <c r="H279"/>
  <c r="F279"/>
  <c r="C304"/>
  <c r="I304"/>
  <c r="H304"/>
  <c r="G304"/>
  <c r="E304"/>
  <c r="F304"/>
  <c r="C317"/>
  <c r="F317"/>
  <c r="C324"/>
  <c r="H324"/>
  <c r="F324"/>
  <c r="C328"/>
  <c r="F328"/>
  <c r="C334"/>
  <c r="G334"/>
  <c r="F334"/>
  <c r="C339"/>
  <c r="F339"/>
  <c r="C343"/>
  <c r="H343"/>
  <c r="F343"/>
  <c r="C347"/>
  <c r="H347"/>
  <c r="F347"/>
  <c r="C352"/>
  <c r="I352"/>
  <c r="H352"/>
  <c r="G352"/>
  <c r="E352"/>
  <c r="F352"/>
  <c r="C364"/>
  <c r="I364"/>
  <c r="H364"/>
  <c r="G364"/>
  <c r="E364"/>
  <c r="F364"/>
  <c r="C368"/>
  <c r="I368"/>
  <c r="H368"/>
  <c r="G368"/>
  <c r="E368"/>
  <c r="F368"/>
  <c r="C375"/>
  <c r="I375"/>
  <c r="H375"/>
  <c r="G375"/>
  <c r="E375"/>
  <c r="F375"/>
  <c r="C377"/>
  <c r="C379"/>
  <c r="I377"/>
  <c r="I379"/>
  <c r="H377"/>
  <c r="H379"/>
  <c r="G377"/>
  <c r="G379"/>
  <c r="E377"/>
  <c r="E379"/>
  <c r="F377"/>
  <c r="F379"/>
  <c r="C402"/>
  <c r="C415"/>
  <c r="I415"/>
  <c r="H415"/>
  <c r="G415"/>
  <c r="E415"/>
  <c r="F415"/>
  <c r="C432"/>
  <c r="I432"/>
  <c r="H432"/>
  <c r="G432"/>
  <c r="E432"/>
  <c r="F432"/>
  <c r="C434"/>
  <c r="I434"/>
  <c r="H434"/>
  <c r="G434"/>
  <c r="E434"/>
  <c r="F434"/>
  <c r="C471"/>
  <c r="C473"/>
  <c r="I471"/>
  <c r="I473"/>
  <c r="H471"/>
  <c r="H473"/>
  <c r="G471"/>
  <c r="G473"/>
  <c r="E471"/>
  <c r="E473"/>
  <c r="F471"/>
  <c r="F473"/>
  <c r="C484"/>
  <c r="I484"/>
  <c r="H484"/>
  <c r="G484"/>
  <c r="E484"/>
  <c r="F484"/>
  <c r="C499"/>
  <c r="I499"/>
  <c r="H499"/>
  <c r="G499"/>
  <c r="E499"/>
  <c r="F499"/>
  <c r="C513"/>
  <c r="I513"/>
  <c r="H513"/>
  <c r="G513"/>
  <c r="E513"/>
  <c r="F513"/>
  <c r="C517"/>
  <c r="I517"/>
  <c r="H517"/>
  <c r="G517"/>
  <c r="E517"/>
  <c r="F517"/>
  <c r="C521"/>
  <c r="I521"/>
  <c r="H521"/>
  <c r="G521"/>
  <c r="E521"/>
  <c r="F521"/>
  <c r="C538"/>
  <c r="C540"/>
  <c r="I538"/>
  <c r="I540"/>
  <c r="H538"/>
  <c r="H540"/>
  <c r="G538"/>
  <c r="G540"/>
  <c r="E538"/>
  <c r="E540"/>
  <c r="F538"/>
  <c r="F540"/>
  <c r="E541"/>
  <c r="C555"/>
  <c r="I555"/>
  <c r="H555"/>
  <c r="G555"/>
  <c r="E555"/>
  <c r="F555"/>
  <c r="C559"/>
  <c r="I559"/>
  <c r="H559"/>
  <c r="G559"/>
  <c r="E559"/>
  <c r="F559"/>
  <c r="C565"/>
  <c r="I565"/>
  <c r="H565"/>
  <c r="G565"/>
  <c r="E565"/>
  <c r="F565"/>
  <c r="C574"/>
  <c r="I574"/>
  <c r="H574"/>
  <c r="G574"/>
  <c r="E574"/>
  <c r="F574"/>
  <c r="C578"/>
  <c r="I578"/>
  <c r="H578"/>
  <c r="G578"/>
  <c r="E578"/>
  <c r="F578"/>
  <c r="C593"/>
  <c r="C595"/>
  <c r="I593"/>
  <c r="I595"/>
  <c r="H593"/>
  <c r="H595"/>
  <c r="G593"/>
  <c r="G595"/>
  <c r="E593"/>
  <c r="E595"/>
  <c r="F593"/>
  <c r="F595"/>
  <c r="C602"/>
  <c r="I602"/>
  <c r="H602"/>
  <c r="G602"/>
  <c r="E602"/>
  <c r="F602"/>
  <c r="C606"/>
  <c r="I606"/>
  <c r="H606"/>
  <c r="G606"/>
  <c r="E606"/>
  <c r="F606"/>
  <c r="C610"/>
  <c r="I610"/>
  <c r="H610"/>
  <c r="G610"/>
  <c r="E610"/>
  <c r="F610"/>
  <c r="C615"/>
  <c r="H615"/>
  <c r="G615"/>
  <c r="F615"/>
  <c r="C619"/>
  <c r="H619"/>
  <c r="F619"/>
  <c r="E639"/>
  <c r="I640"/>
  <c r="I690"/>
  <c r="E640"/>
  <c r="E690"/>
  <c r="F625"/>
  <c r="H629"/>
  <c r="E625"/>
  <c r="K642"/>
  <c r="J679"/>
  <c r="K679"/>
  <c r="K644"/>
  <c r="J680"/>
  <c r="K680"/>
  <c r="K646"/>
  <c r="J681"/>
  <c r="K681"/>
  <c r="K650"/>
  <c r="J671"/>
  <c r="K671"/>
  <c r="K647"/>
  <c r="J682"/>
  <c r="K682"/>
  <c r="F514"/>
  <c r="F603"/>
  <c r="F556"/>
  <c r="C514"/>
  <c r="G485"/>
  <c r="H689"/>
  <c r="I169"/>
  <c r="C433"/>
  <c r="C485"/>
  <c r="F169"/>
  <c r="G310"/>
  <c r="F485"/>
  <c r="D208"/>
  <c r="G603"/>
  <c r="I603"/>
  <c r="I556"/>
  <c r="E433"/>
  <c r="G351"/>
  <c r="C272"/>
  <c r="E310"/>
  <c r="I310"/>
  <c r="E485"/>
  <c r="E629"/>
  <c r="F629"/>
  <c r="E603"/>
  <c r="H603"/>
  <c r="C365"/>
  <c r="G272"/>
  <c r="I272"/>
  <c r="F689"/>
  <c r="E286"/>
  <c r="I286"/>
  <c r="H286"/>
  <c r="G286"/>
  <c r="F286"/>
  <c r="E365"/>
  <c r="G402"/>
  <c r="I485"/>
  <c r="I629"/>
  <c r="G169"/>
  <c r="E689"/>
  <c r="C603"/>
  <c r="C556"/>
  <c r="G514"/>
  <c r="I514"/>
  <c r="I500"/>
  <c r="G456"/>
  <c r="I456"/>
  <c r="G433"/>
  <c r="I433"/>
  <c r="G416"/>
  <c r="I416"/>
  <c r="I689"/>
  <c r="F287"/>
  <c r="G287"/>
  <c r="G638"/>
  <c r="G688"/>
  <c r="I287"/>
  <c r="I284"/>
  <c r="E287"/>
  <c r="E638"/>
  <c r="E688"/>
  <c r="H287"/>
  <c r="H638"/>
  <c r="H688"/>
  <c r="C287"/>
  <c r="C638"/>
  <c r="C688"/>
  <c r="I402"/>
  <c r="C456"/>
  <c r="C416"/>
  <c r="D170"/>
  <c r="H138"/>
  <c r="H640"/>
  <c r="H690"/>
  <c r="G137"/>
  <c r="G639"/>
  <c r="G689"/>
  <c r="H310"/>
  <c r="F310"/>
  <c r="G365"/>
  <c r="I365"/>
  <c r="C575"/>
  <c r="E470"/>
  <c r="C376"/>
  <c r="E134"/>
  <c r="F376"/>
  <c r="G592"/>
  <c r="C592"/>
  <c r="C350"/>
  <c r="I350"/>
  <c r="H350"/>
  <c r="G350"/>
  <c r="F350"/>
  <c r="D630"/>
  <c r="F537"/>
  <c r="E301"/>
  <c r="D212"/>
  <c r="D216"/>
  <c r="G301"/>
  <c r="I301"/>
  <c r="F272"/>
  <c r="D487"/>
  <c r="G556"/>
  <c r="I134"/>
  <c r="G541"/>
  <c r="D455"/>
  <c r="C351"/>
  <c r="C637"/>
  <c r="C687"/>
  <c r="I351"/>
  <c r="F592"/>
  <c r="F575"/>
  <c r="F402"/>
  <c r="H351"/>
  <c r="H575"/>
  <c r="I575"/>
  <c r="C310"/>
  <c r="C169"/>
  <c r="F301"/>
  <c r="D302"/>
  <c r="D72"/>
  <c r="D273"/>
  <c r="D125"/>
  <c r="I537"/>
  <c r="G470"/>
  <c r="I470"/>
  <c r="C470"/>
  <c r="E376"/>
  <c r="G376"/>
  <c r="H376"/>
  <c r="F152"/>
  <c r="E152"/>
  <c r="I152"/>
  <c r="C629"/>
  <c r="G629"/>
  <c r="E169"/>
  <c r="H169"/>
  <c r="H301"/>
  <c r="H365"/>
  <c r="F365"/>
  <c r="F416"/>
  <c r="F433"/>
  <c r="F456"/>
  <c r="F470"/>
  <c r="E500"/>
  <c r="E514"/>
  <c r="H537"/>
  <c r="D275"/>
  <c r="D192"/>
  <c r="D252"/>
  <c r="D367"/>
  <c r="F638"/>
  <c r="F688"/>
  <c r="D304"/>
  <c r="E556"/>
  <c r="H556"/>
  <c r="H514"/>
  <c r="H485"/>
  <c r="E456"/>
  <c r="H456"/>
  <c r="E416"/>
  <c r="H416"/>
  <c r="C301"/>
  <c r="E272"/>
  <c r="H272"/>
  <c r="G249"/>
  <c r="I249"/>
  <c r="D109"/>
  <c r="I592"/>
  <c r="E575"/>
  <c r="G575"/>
  <c r="G537"/>
  <c r="C537"/>
  <c r="I376"/>
  <c r="D574"/>
  <c r="E592"/>
  <c r="H592"/>
  <c r="G500"/>
  <c r="H500"/>
  <c r="H470"/>
  <c r="F351"/>
  <c r="F134"/>
  <c r="D172"/>
  <c r="D469"/>
  <c r="D38"/>
  <c r="D577"/>
  <c r="D517"/>
  <c r="E537"/>
  <c r="F500"/>
  <c r="H433"/>
  <c r="C249"/>
  <c r="C152"/>
  <c r="E351"/>
  <c r="E402"/>
  <c r="H541"/>
  <c r="J648"/>
  <c r="K648"/>
  <c r="D538"/>
  <c r="D328"/>
  <c r="D56"/>
  <c r="D171"/>
  <c r="D558"/>
  <c r="D274"/>
  <c r="D559"/>
  <c r="D51"/>
  <c r="D303"/>
  <c r="D632"/>
  <c r="D595"/>
  <c r="D317"/>
  <c r="D151"/>
  <c r="D238"/>
  <c r="D366"/>
  <c r="D220"/>
  <c r="D610"/>
  <c r="D352"/>
  <c r="D368"/>
  <c r="D379"/>
  <c r="D604"/>
  <c r="D204"/>
  <c r="D515"/>
  <c r="D615"/>
  <c r="G349"/>
  <c r="C636"/>
  <c r="D631"/>
  <c r="D594"/>
  <c r="D488"/>
  <c r="D78"/>
  <c r="D459"/>
  <c r="I638"/>
  <c r="I688"/>
  <c r="E284"/>
  <c r="D94"/>
  <c r="D224"/>
  <c r="D627"/>
  <c r="D432"/>
  <c r="D32"/>
  <c r="D177"/>
  <c r="D83"/>
  <c r="D300"/>
  <c r="D503"/>
  <c r="D458"/>
  <c r="D516"/>
  <c r="H636"/>
  <c r="H686"/>
  <c r="D377"/>
  <c r="D418"/>
  <c r="H349"/>
  <c r="I636"/>
  <c r="I686"/>
  <c r="F636"/>
  <c r="F686"/>
  <c r="D419"/>
  <c r="D578"/>
  <c r="D434"/>
  <c r="D262"/>
  <c r="D293"/>
  <c r="C134"/>
  <c r="D619"/>
  <c r="I637"/>
  <c r="I687"/>
  <c r="D682"/>
  <c r="D540"/>
  <c r="D521"/>
  <c r="D513"/>
  <c r="D501"/>
  <c r="J688"/>
  <c r="K688"/>
  <c r="D542"/>
  <c r="G636"/>
  <c r="G686"/>
  <c r="D250"/>
  <c r="D196"/>
  <c r="H637"/>
  <c r="H687"/>
  <c r="D168"/>
  <c r="H134"/>
  <c r="D364"/>
  <c r="D624"/>
  <c r="D153"/>
  <c r="D401"/>
  <c r="D155"/>
  <c r="I349"/>
  <c r="I634"/>
  <c r="D605"/>
  <c r="D499"/>
  <c r="D671"/>
  <c r="D681"/>
  <c r="D680"/>
  <c r="D679"/>
  <c r="D648"/>
  <c r="D272"/>
  <c r="G284"/>
  <c r="D591"/>
  <c r="D557"/>
  <c r="D629"/>
  <c r="D536"/>
  <c r="F349"/>
  <c r="C284"/>
  <c r="D471"/>
  <c r="D404"/>
  <c r="D565"/>
  <c r="D279"/>
  <c r="D334"/>
  <c r="D311"/>
  <c r="D229"/>
  <c r="H284"/>
  <c r="D287"/>
  <c r="D185"/>
  <c r="D181"/>
  <c r="E686"/>
  <c r="D143"/>
  <c r="G637"/>
  <c r="G687"/>
  <c r="D606"/>
  <c r="D502"/>
  <c r="D436"/>
  <c r="D378"/>
  <c r="D309"/>
  <c r="D234"/>
  <c r="D104"/>
  <c r="D251"/>
  <c r="D248"/>
  <c r="D544"/>
  <c r="D543"/>
  <c r="D602"/>
  <c r="D576"/>
  <c r="J678"/>
  <c r="K678"/>
  <c r="F284"/>
  <c r="D347"/>
  <c r="D65"/>
  <c r="D539"/>
  <c r="D472"/>
  <c r="D405"/>
  <c r="D132"/>
  <c r="D47"/>
  <c r="D42"/>
  <c r="D154"/>
  <c r="D435"/>
  <c r="D312"/>
  <c r="D339"/>
  <c r="D271"/>
  <c r="G640"/>
  <c r="G690"/>
  <c r="G134"/>
  <c r="D593"/>
  <c r="D324"/>
  <c r="D257"/>
  <c r="D343"/>
  <c r="F637"/>
  <c r="F687"/>
  <c r="D555"/>
  <c r="C349"/>
  <c r="D375"/>
  <c r="D417"/>
  <c r="D473"/>
  <c r="D457"/>
  <c r="D403"/>
  <c r="E349"/>
  <c r="D351"/>
  <c r="E637"/>
  <c r="E687"/>
  <c r="D484"/>
  <c r="D486"/>
  <c r="D625"/>
  <c r="D415"/>
  <c r="C686"/>
  <c r="C684"/>
  <c r="D433"/>
  <c r="D169"/>
  <c r="E634"/>
  <c r="D135"/>
  <c r="D376"/>
  <c r="D556"/>
  <c r="D301"/>
  <c r="H684"/>
  <c r="D500"/>
  <c r="D514"/>
  <c r="I684"/>
  <c r="F684"/>
  <c r="D592"/>
  <c r="C634"/>
  <c r="G634"/>
  <c r="D575"/>
  <c r="D638"/>
  <c r="D456"/>
  <c r="D688"/>
  <c r="D365"/>
  <c r="F634"/>
  <c r="H634"/>
  <c r="D138"/>
  <c r="D137"/>
  <c r="D310"/>
  <c r="D350"/>
  <c r="D678"/>
  <c r="D541"/>
  <c r="J690"/>
  <c r="K690"/>
  <c r="E684"/>
  <c r="D152"/>
  <c r="D285"/>
  <c r="D537"/>
  <c r="D249"/>
  <c r="G684"/>
  <c r="D286"/>
  <c r="D603"/>
  <c r="D640"/>
  <c r="D402"/>
  <c r="D416"/>
  <c r="D470"/>
  <c r="D485"/>
  <c r="D349"/>
  <c r="J689"/>
  <c r="K689"/>
  <c r="D639"/>
  <c r="D134"/>
  <c r="D636"/>
  <c r="J686"/>
  <c r="K686"/>
  <c r="D690"/>
  <c r="J687"/>
  <c r="K687"/>
  <c r="D284"/>
  <c r="D637"/>
  <c r="D689"/>
  <c r="D686"/>
  <c r="J684"/>
  <c r="K684"/>
  <c r="D634"/>
  <c r="D687"/>
  <c r="D684"/>
</calcChain>
</file>

<file path=xl/sharedStrings.xml><?xml version="1.0" encoding="utf-8"?>
<sst xmlns="http://schemas.openxmlformats.org/spreadsheetml/2006/main" count="1398" uniqueCount="444">
  <si>
    <t xml:space="preserve">з місячним фондом заробітної плати  </t>
  </si>
  <si>
    <t>ШТАТНИЙ РОЗПИС</t>
  </si>
  <si>
    <t>№ з/п</t>
  </si>
  <si>
    <t>Назва посади та структурного підрозділу</t>
  </si>
  <si>
    <t>Кількість штатних одиниць</t>
  </si>
  <si>
    <t>Надбавка за тривалість безперервної роботи</t>
  </si>
  <si>
    <t xml:space="preserve">За важкі і шкідливі умови праці </t>
  </si>
  <si>
    <t>Пункт 4.5.3 або пункт 4.5.2</t>
  </si>
  <si>
    <t>РАЗОМ:</t>
  </si>
  <si>
    <t>ПЛАНОВО-ЕКОНОМІЧНИЙ ВІДДІЛ</t>
  </si>
  <si>
    <t>Заступник начальника з економiчних питань</t>
  </si>
  <si>
    <t>БУХГАЛТЕРІЯ</t>
  </si>
  <si>
    <t>Головний бухгалтер</t>
  </si>
  <si>
    <t>ВІДДІЛ КАДРІВ</t>
  </si>
  <si>
    <t xml:space="preserve">              ЗАГАЛЬНОЛІКАРНЯНИЙ ПЕРСОНАЛ     </t>
  </si>
  <si>
    <t xml:space="preserve">Юрисконсульт </t>
  </si>
  <si>
    <t>Завідувач  архіву</t>
  </si>
  <si>
    <t>РАЗОМ</t>
  </si>
  <si>
    <t>РЕЄСТРАТУРА  МЕДИЧНА</t>
  </si>
  <si>
    <t>КАНЦЕЛЯРІЯ</t>
  </si>
  <si>
    <t>ІНЖЕНЕРНО-ТЕХНІЧНИЙ ПЕРСОНАЛ</t>
  </si>
  <si>
    <t>Заступник начальника з технічних питань</t>
  </si>
  <si>
    <t>Майстер виробничої дільниці</t>
  </si>
  <si>
    <t>Інженер з метрології</t>
  </si>
  <si>
    <t xml:space="preserve">Інженер - енергетик </t>
  </si>
  <si>
    <t>Технік з обслуговування кисневого господарства</t>
  </si>
  <si>
    <t>Технік</t>
  </si>
  <si>
    <t xml:space="preserve">Механік </t>
  </si>
  <si>
    <t>ГОСПОДАРСЬКИЙ  ПЕРСОНАЛ</t>
  </si>
  <si>
    <t>Прибиральник службових примiщень</t>
  </si>
  <si>
    <t>Ліфтер</t>
  </si>
  <si>
    <t>Двірник</t>
  </si>
  <si>
    <t>ПРАЛЬНЯ</t>
  </si>
  <si>
    <t>Завiдувач  пральнi</t>
  </si>
  <si>
    <t>Дезiнфектор</t>
  </si>
  <si>
    <t>КУХНЯ</t>
  </si>
  <si>
    <t>Кухонний   робітник</t>
  </si>
  <si>
    <t>Підсобний робітник</t>
  </si>
  <si>
    <t>ІНШИЙ ПЕРСОНАЛ</t>
  </si>
  <si>
    <t>РАЗОМ  АДМІНІСТРАТИВНО - ГОСПОДАРСЬКИЙ ПЕРСОНАЛ:</t>
  </si>
  <si>
    <t>у тому числі ЛІКАРІ</t>
  </si>
  <si>
    <t>ЗАГАЛЬНОЛІКАРНЯНИЙ ПЕРСОНАЛ</t>
  </si>
  <si>
    <t>КАБІНЕТ ОБЛІКУ ТА МЕДИЧНОЇ СТАТИСТИСТИКИ</t>
  </si>
  <si>
    <t>Статистик  медичний</t>
  </si>
  <si>
    <t>АПТЕКА ЛІКАРНЯНА</t>
  </si>
  <si>
    <t xml:space="preserve">Фармацевт </t>
  </si>
  <si>
    <t>РАЗОМ  ЗАГАЛЬНО - ЛІКАРНЯНИЙ ПЕРСОНАЛ:</t>
  </si>
  <si>
    <t>ПОЛІКЛІНІКА ДЛЯ ДОРОСЛИХ на 720 відвідувань</t>
  </si>
  <si>
    <t>ДІЛЬНИЧНЕ ТЕРАПЕВТИЧНЕ ВІДДІЛЕННЯ</t>
  </si>
  <si>
    <t xml:space="preserve">Лiкар - терапевт дiльничний </t>
  </si>
  <si>
    <t>ЕНДОКРИНОЛОГІЧНИЙ КАБІНЕТ</t>
  </si>
  <si>
    <t>КАРДІОЛОГІЧНИЙ КАБІНЕТ</t>
  </si>
  <si>
    <t>ЛКК</t>
  </si>
  <si>
    <t>КАБІНЕТ З ОФОРМЛЕННЯ ЛІКАРНЯНИХ ЛИСТКІВ</t>
  </si>
  <si>
    <t>ХІРУРГІЧНИЙ КАБІНЕТ</t>
  </si>
  <si>
    <t>УРОЛОГІЧНИЙ КАБІНЕТ</t>
  </si>
  <si>
    <t>ОТОЛАРИНГОЛОГІЧНИЙ КАБІНЕТ</t>
  </si>
  <si>
    <t xml:space="preserve">Лiкар - отоларинголог </t>
  </si>
  <si>
    <t>Сестра медична</t>
  </si>
  <si>
    <t>ОНКОЛОГІЧНИЙ КАБІНЕТ</t>
  </si>
  <si>
    <t>НЕВРОЛОГІЧНИЙ КАБІНЕТ</t>
  </si>
  <si>
    <t>ОФТАЛЬМОЛОГІЧНИЙ КАБІНЕТ</t>
  </si>
  <si>
    <t>КАБІНЕТ ІНФЕКЦІЙНИХ ЗАХВОРЮВАНЬ</t>
  </si>
  <si>
    <t>ПРОТИТУБЕРКУЛЬОЗНИЙ  КАБІНЕТ</t>
  </si>
  <si>
    <t>ДЕРМАТОВЕНЕРОЛОГІЧНИЙ КАБІНЕТ</t>
  </si>
  <si>
    <t>СТОМАТОЛОГІЧНЕ ВІДДІЛЕННЯ</t>
  </si>
  <si>
    <t>Лiкар - стоматолог -хiрург</t>
  </si>
  <si>
    <t>ПСИХІАТРИЧНИЙ КАБІНЕТ</t>
  </si>
  <si>
    <t>НАРКОЛОГІЧНИЙ  КАБІНЕТ</t>
  </si>
  <si>
    <t>ЖІНОЧА КОНСУЛЬТАЦІЯ</t>
  </si>
  <si>
    <t>ПРОЦЕДУРНИЙ КАБІНЕТ</t>
  </si>
  <si>
    <t>КАБІНЕТ ДЛЯ ЩЕПЛЕНЬ</t>
  </si>
  <si>
    <t>КАБІНЕТ ДОЛІКАРСЬКОГО ПРИЙОМУ</t>
  </si>
  <si>
    <t>Разом  полiклiнiка для дорослих:</t>
  </si>
  <si>
    <t>ДИТЯЧА ПОЛІКЛІНІКА</t>
  </si>
  <si>
    <t>ПЕДІАТРИЧНЕ ВІДДІЛЕННЯ</t>
  </si>
  <si>
    <t>ПІДЛІТКОВИЙ КАБІНЕТ</t>
  </si>
  <si>
    <t>ЗДОРОВПУНКТ НПЛ</t>
  </si>
  <si>
    <t>ПСИХОНЕВРОЛОГІЧНИЙ КАБІНЕТ</t>
  </si>
  <si>
    <t>КАБІНЕТ ЩЕПЛЕНЬ</t>
  </si>
  <si>
    <t>Разом  дитяча полiклiнiка:</t>
  </si>
  <si>
    <t>ПРИЙМАЛЬНЕ ВІДДІЛЕННЯ</t>
  </si>
  <si>
    <t>( на 25 літрів в місяць)</t>
  </si>
  <si>
    <t xml:space="preserve">Молодша медична  сестра  з догляду за хворими </t>
  </si>
  <si>
    <t>( в т.ч. 10 патології вагітних)</t>
  </si>
  <si>
    <t>Молодша  медична  сестра з  догляду  за    хворими</t>
  </si>
  <si>
    <t>ДИТЯЧЕ СОМАТИЧНЕ ВІДДІЛЕННЯ</t>
  </si>
  <si>
    <t>ТЕРАПЕВТИЧНЕ ВІДДІЛЕННЯ НА 50 ЛІЖОК</t>
  </si>
  <si>
    <t>( в т.ч. 10 кардіологічних)</t>
  </si>
  <si>
    <t xml:space="preserve">Молодша  медична  сестра  з догляду  за  хворими </t>
  </si>
  <si>
    <t xml:space="preserve">ВІДДІЛЕННЯ АНЕСТЕЗІОЛОГІЇ ТА ІНТЕНСИВНОЇ </t>
  </si>
  <si>
    <t>ТЕРАПІЇ  на 6 ліжок</t>
  </si>
  <si>
    <t xml:space="preserve">Молодша  медична  сестра з догляду за  хворими </t>
  </si>
  <si>
    <t>ПАТОЛОГОАНАТОМІЧНЕ ВІДДІЛЕННЯ</t>
  </si>
  <si>
    <t>Молодша медична сестра з догляду за хворими</t>
  </si>
  <si>
    <t>Молодша  медична  сестра з догляду  за  хворими</t>
  </si>
  <si>
    <t>РАЗОМ ПО СТАЦІОНАРУ:</t>
  </si>
  <si>
    <t>ДОПОМІЖНІ ЛІКУВАЛЬНО-ДІАГНОСТИЧНІ ПІДРОЗДІЛИ</t>
  </si>
  <si>
    <t>КЛІНІКО - ДІАГНОСТИЧНА ЛАБОРАТОРІЯ</t>
  </si>
  <si>
    <t>БАКЛАБОРАТОРІЯ</t>
  </si>
  <si>
    <t>Лаборант з  бактерiології</t>
  </si>
  <si>
    <t>ФІЗІОТЕРАПЕВТИЧНЕ  ВІДДІЛЕННЯ</t>
  </si>
  <si>
    <t>ВІДДІЛЕННЯ ФУНКЦІОНАЛЬНОЇ ДІАГНОСТИКИ</t>
  </si>
  <si>
    <t>КАБІНЕТ УЛЬТРАЗВУКОВОЇ ДІАГНОСТИКИ</t>
  </si>
  <si>
    <t>Лiкар з  ультразвукової  дiагностики</t>
  </si>
  <si>
    <t>ЕНДОСКОПІЧНИЙ КАБІНЕТ</t>
  </si>
  <si>
    <t>ЦЕНТРАЛЬНЕ СТЕРИЛІЗАЦІЙНЕ ВІДДІЛЕННЯ</t>
  </si>
  <si>
    <t>РАЗОМ  ПОСАД ПО ЗАКЛАДУ:</t>
  </si>
  <si>
    <t>у тому числі  ЛІКАРІ</t>
  </si>
  <si>
    <t xml:space="preserve">Заступник начальника </t>
  </si>
  <si>
    <t>з економічних питань</t>
  </si>
  <si>
    <t>С.Г.Дєєва</t>
  </si>
  <si>
    <t xml:space="preserve">             ВІДДІЛЕННЯ ЗУБОПРОТЕЗУВАННЯ</t>
  </si>
  <si>
    <t xml:space="preserve">Сестра медична </t>
  </si>
  <si>
    <t>Відділення профілактики</t>
  </si>
  <si>
    <t>ВСЬОГО  спецкошти:</t>
  </si>
  <si>
    <t>в т.ч.  лiкарi</t>
  </si>
  <si>
    <t>молодший  мед.  персонал</t>
  </si>
  <si>
    <t>iнший  персонал</t>
  </si>
  <si>
    <t xml:space="preserve">Лiкар - акушер - гiнеколог   </t>
  </si>
  <si>
    <t>КАБІНЕТ "ДОВІРА"</t>
  </si>
  <si>
    <t>Економіст з планування</t>
  </si>
  <si>
    <t>Інспектор з кадрів</t>
  </si>
  <si>
    <t>Лаборант хімічного аналізу</t>
  </si>
  <si>
    <t>ІНЖЕНЕРНО-ТЕХНІЧНИЙ    ТА                                   ГОСПОДАРСЬКО-ОБСЛУГОВУЮЧИЙ ПІДРОЗДІЛ</t>
  </si>
  <si>
    <t>Інженерно-технічний персонал</t>
  </si>
  <si>
    <t>Дільниця теплових,водопровідних та каналізаційних мереж (ТВКМ)</t>
  </si>
  <si>
    <t xml:space="preserve">Майстер </t>
  </si>
  <si>
    <t>Відділ господарського забезпечення</t>
  </si>
  <si>
    <t>Прибиральник  сміттєпроводів</t>
  </si>
  <si>
    <t>Оперативно-ремонтна служба</t>
  </si>
  <si>
    <t>Майстер дільниці</t>
  </si>
  <si>
    <t>Диспетчер</t>
  </si>
  <si>
    <t>Автотранспортний цех</t>
  </si>
  <si>
    <t>МОЛОДШІ СПЕЦІАЛІСТИ З МЕДИЧНОЮ ОСВІТОЮ</t>
  </si>
  <si>
    <t>молодші спеціалісти з медичною освітою</t>
  </si>
  <si>
    <t>МОЛОДШИЙ МЕДПЕРСОНАЛ</t>
  </si>
  <si>
    <t>СПЕЦІАЛІСТИ НЕМЕДИКИ</t>
  </si>
  <si>
    <t>МОЛОДШИЙ ПЕРСОНАЛ</t>
  </si>
  <si>
    <t>МОЛОДШИЙ  ПЕРСОНАЛ</t>
  </si>
  <si>
    <t>СПЕЦІАЛІСТИ НЕ МЕДИКИ</t>
  </si>
  <si>
    <t>Провідний інженер з охорони праці</t>
  </si>
  <si>
    <t>Разом  дільничне відділення:</t>
  </si>
  <si>
    <t>Разом стоматологічне відділення:</t>
  </si>
  <si>
    <t>Разом по жіночій консультації:</t>
  </si>
  <si>
    <t>Разом педіатричне відділення:</t>
  </si>
  <si>
    <t>Разом приймальне відділення:</t>
  </si>
  <si>
    <t>Разом спец.хіріргічне відділення:</t>
  </si>
  <si>
    <t>Разом гінекологічне відділення:</t>
  </si>
  <si>
    <t>Разом акушерське відділення:</t>
  </si>
  <si>
    <t>Разом дитяче соматичне відділення:</t>
  </si>
  <si>
    <t>Разом терапевтичне відділення:</t>
  </si>
  <si>
    <t>Разом неврологічне відділення:</t>
  </si>
  <si>
    <t>Разом по ВАІТ:</t>
  </si>
  <si>
    <t>Разом інфекційне відділення:</t>
  </si>
  <si>
    <t>Разом по КДЛ:</t>
  </si>
  <si>
    <t>Разом по ФТВ:</t>
  </si>
  <si>
    <t>Разом по ВФД:</t>
  </si>
  <si>
    <t>Надбавка за стаж роботи за вислугу років</t>
  </si>
  <si>
    <t>Додаток 6 або розривний графік роботи або п.3.4.7</t>
  </si>
  <si>
    <t xml:space="preserve">Акушерка </t>
  </si>
  <si>
    <t>Молодша медична сестра (санітарка - прибиральниця)</t>
  </si>
  <si>
    <t xml:space="preserve">Молодша медична сестра (санітарка - прибиральниця) </t>
  </si>
  <si>
    <t>Молодша  медична сестра (санітарка - прибиральниця)</t>
  </si>
  <si>
    <t>Молодша  медична  сестра (санітарка - прибиральниця)</t>
  </si>
  <si>
    <t>Молодша  медична сестра (санітарка - буфетниця)</t>
  </si>
  <si>
    <t>Молодша  медична  сестра (санітарка - буфетниця)</t>
  </si>
  <si>
    <t>Молодша   медична  сестра (санітарка - прибиральниця)</t>
  </si>
  <si>
    <t>Молодша медична сестра (санітарка - буфетниця)</t>
  </si>
  <si>
    <t xml:space="preserve">Молодша  медична  сестра (санітарка процедурної)    </t>
  </si>
  <si>
    <t>Молодша  медична сестра (санітарка процедурної)</t>
  </si>
  <si>
    <t>Молодша медична сестра (санітарка - прибиральниця та з прийому одягу)</t>
  </si>
  <si>
    <t xml:space="preserve">Лiкар - гiнеколог дитячого та пiдлiткового вiку </t>
  </si>
  <si>
    <t xml:space="preserve">Рентгенлаборант  </t>
  </si>
  <si>
    <t>Ю.І.Уляницький</t>
  </si>
  <si>
    <t>Реєстратор медичний</t>
  </si>
  <si>
    <t xml:space="preserve"> відділення для дорослих на 15 ліжок</t>
  </si>
  <si>
    <t>відділення  для дітей на 15 ліжок</t>
  </si>
  <si>
    <t>РЕНТГЕНДІАГНОСТИЧНЕ ВІДДІЛЕННЯ                                                          ( з  флюорографічним кабінетом)</t>
  </si>
  <si>
    <t>Разом по рентгендіагностичному відділенню (з флюрокабін.):</t>
  </si>
  <si>
    <t xml:space="preserve">Біохімік </t>
  </si>
  <si>
    <t>Інженер з налагодження й випробувань обладнання</t>
  </si>
  <si>
    <t>Лікар - інфекціоніст</t>
  </si>
  <si>
    <t xml:space="preserve">Лiкар - педiатр дiльничний </t>
  </si>
  <si>
    <t xml:space="preserve">Інженер з організації експлуатації  та ремонту </t>
  </si>
  <si>
    <t xml:space="preserve">Лiкар - ендокринолог </t>
  </si>
  <si>
    <t>Лiкар стоматолог - терапевт</t>
  </si>
  <si>
    <t xml:space="preserve">ДЕРЖАВНИЙ ЗАКЛАД "СПЕЦІАЛІЗОВАНА МЕДИКО-САНІТАРНА ЧАСТИНА № 4 </t>
  </si>
  <si>
    <t>МІНІСТЕРСТВА ОХОРОНИ ЗДОРОВ"Я УКРАЇНИ"</t>
  </si>
  <si>
    <t>ВІДДІЛЕННЯ ТРАНСФУЗІОЛОГІЇ</t>
  </si>
  <si>
    <t xml:space="preserve">Біолог </t>
  </si>
  <si>
    <t>Фасувальник медичних виробів</t>
  </si>
  <si>
    <t>Начальник ДЗ "СМСЧ №4 МОЗ України"</t>
  </si>
  <si>
    <t>Начальник відділу кадрів</t>
  </si>
  <si>
    <t>Завідувач центрального складу</t>
  </si>
  <si>
    <t>Гардеробник</t>
  </si>
  <si>
    <t>Лiкар -  невропатолог</t>
  </si>
  <si>
    <t>Рентгенлаборант  (екстренної допомоги)</t>
  </si>
  <si>
    <t>Сестра - господиня</t>
  </si>
  <si>
    <t>Сестра медична поліклініки</t>
  </si>
  <si>
    <t xml:space="preserve">Сестра медична поліклініки </t>
  </si>
  <si>
    <t>Сестра медична поліклініки (зі збору анамнезу)</t>
  </si>
  <si>
    <t>Сестра медична стаціонару (гнійної перев"язувальної)</t>
  </si>
  <si>
    <t>Сестра медична  стаціонару (палатна)</t>
  </si>
  <si>
    <t>Сестра медична стаціонару (процедурна)</t>
  </si>
  <si>
    <t>Сестра медична стаціонару (малої операційної)</t>
  </si>
  <si>
    <t xml:space="preserve">Сестра медична стаціонару (перев’язувальна) </t>
  </si>
  <si>
    <t xml:space="preserve">Сестра медична стаціонару (процедурна) </t>
  </si>
  <si>
    <t xml:space="preserve">Сестра медична стаціонару (палатна) </t>
  </si>
  <si>
    <t>Сестра медична стаціонару (з індивідуального догляду)</t>
  </si>
  <si>
    <t xml:space="preserve">Сестра медична поліклініки (дiльнична) </t>
  </si>
  <si>
    <t xml:space="preserve">Інженер штабу цивільної оборони </t>
  </si>
  <si>
    <t>Інженер з налагоджування й випробувань (рентгенобладнання)</t>
  </si>
  <si>
    <t>Інженер з налагодження й випробувань (медобладнання)</t>
  </si>
  <si>
    <t>Машинiст  із  прання та ремонту спецодягу (бiлизни)</t>
  </si>
  <si>
    <t xml:space="preserve">Лікар - стоматолог (дитячий) </t>
  </si>
  <si>
    <t>Лікар - педіатр (підліткового кабінету)</t>
  </si>
  <si>
    <t xml:space="preserve">Лiкар -  ортопед - травматолог (дитячий) </t>
  </si>
  <si>
    <t>Лiкар - психiатр (дитячий дільничний)</t>
  </si>
  <si>
    <t xml:space="preserve">Лiкар - офтальмолог (дитячий) </t>
  </si>
  <si>
    <t xml:space="preserve">Молодша медична сестра (операційної) </t>
  </si>
  <si>
    <t>Молодша медична сестра (операційної та перв"язувальної)</t>
  </si>
  <si>
    <t>Молодша  медична  сестра (малої  операційної)</t>
  </si>
  <si>
    <t>Молодша  медична  сестра (палати новонароджених)</t>
  </si>
  <si>
    <t>Молодша  медична  сестра (операційна)</t>
  </si>
  <si>
    <t>Молодша  медична  сестра з догляду за хворими</t>
  </si>
  <si>
    <t>Молодша   медична  сестра (санітарка - буфетниця)</t>
  </si>
  <si>
    <t xml:space="preserve">Молодша   медична  сестра з догляду за  хворими </t>
  </si>
  <si>
    <t xml:space="preserve">Молодша  медична  сестра з догляду  за  хворими </t>
  </si>
  <si>
    <t>Молодша  медична сестра (санітарка - прибиральниця) (по  автоклавуванню)</t>
  </si>
  <si>
    <t>Молодша медична сестра (перев’язувальної)</t>
  </si>
  <si>
    <t>флюорографічний кабінет</t>
  </si>
  <si>
    <t>ДІЛЬНИЧНЕ ПЕДІАТРИЧНЕ ВІДДІЛЕННЯ</t>
  </si>
  <si>
    <t>Разом дільничне педіатричне відділення:</t>
  </si>
  <si>
    <t>РАЗОМ ДОПОМІЖНІ ЛІКУВАЛЬНО-ДІАГНОСТИЧНІ ПІДРОЗДІЛИ:</t>
  </si>
  <si>
    <t>Старший інспектор з кадрів</t>
  </si>
  <si>
    <t>Лікар-інтерн</t>
  </si>
  <si>
    <t>М.П.</t>
  </si>
  <si>
    <t xml:space="preserve">З А Т В Е Р Д Ж У Ю </t>
  </si>
  <si>
    <t>штат у кількості -  810,50  штатних одиниць</t>
  </si>
  <si>
    <t>(посада)</t>
  </si>
  <si>
    <t>(підпис керівника)                                   (ініціал і прізвище)</t>
  </si>
  <si>
    <t xml:space="preserve"> 2301110 - Спеціалізована та високоспеціалізована медична допомога, що надається загальнодержавними закладами охорони здоров"я</t>
  </si>
  <si>
    <t>Посадовий оклад (грн.)</t>
  </si>
  <si>
    <t>Доплати (грн.)</t>
  </si>
  <si>
    <t>Надбавки (грн.)</t>
  </si>
  <si>
    <t xml:space="preserve">Сестра медична поліклініки (перев"язувальна травматолога та хірурга дитячого) </t>
  </si>
  <si>
    <t>Лiкар - педіатр - неонатолог (екстреної допомоги)</t>
  </si>
  <si>
    <t xml:space="preserve">Технiк зубний </t>
  </si>
  <si>
    <t>спеціалісти не медики</t>
  </si>
  <si>
    <t xml:space="preserve">Лікар - терапевт </t>
  </si>
  <si>
    <t>Робітник з догляду за тваринами</t>
  </si>
  <si>
    <t xml:space="preserve">Лiкар  - терапевт  </t>
  </si>
  <si>
    <t>Лікар-отоларинголог</t>
  </si>
  <si>
    <t>Завідувач</t>
  </si>
  <si>
    <t xml:space="preserve">Завiдувач </t>
  </si>
  <si>
    <t xml:space="preserve">Завідувач </t>
  </si>
  <si>
    <t xml:space="preserve">Сестра медична операцiйна </t>
  </si>
  <si>
    <t>Молодша  медична сестра (виїздної бригади) відділення екстреної (невідкладної) медичної допомоги</t>
  </si>
  <si>
    <t>Разом по відділенні трансфузіології:</t>
  </si>
  <si>
    <t xml:space="preserve">Лiкар - хірург  (екстреної допомоги)  </t>
  </si>
  <si>
    <t xml:space="preserve">Лiкар стоматолог - ортопед </t>
  </si>
  <si>
    <t xml:space="preserve">Фельдшер-лаборант </t>
  </si>
  <si>
    <t>Фонд заробітної плати на місяць                          ( грн.)</t>
  </si>
  <si>
    <t>Фельдшер (фельдшер-диспетчер  або сестра медична  з приймання викликiв i передачi їх виїзним бригадам) (перша категорія)</t>
  </si>
  <si>
    <t xml:space="preserve">Бухгалтер </t>
  </si>
  <si>
    <t xml:space="preserve">Оператор комп"ютерного набору  </t>
  </si>
  <si>
    <t xml:space="preserve">Інженер з  програмного забезпечення комп"ютерів </t>
  </si>
  <si>
    <t xml:space="preserve">Кухар </t>
  </si>
  <si>
    <t xml:space="preserve">Машиніст котельної установки </t>
  </si>
  <si>
    <t xml:space="preserve">Машиніст насосних установок </t>
  </si>
  <si>
    <t xml:space="preserve">Оператор хлораторної установки </t>
  </si>
  <si>
    <t xml:space="preserve">Слюсар з обслуговування теплових пунктів (центральних) </t>
  </si>
  <si>
    <t xml:space="preserve">Слюсар-ремонтник </t>
  </si>
  <si>
    <t xml:space="preserve">Електромеханік  </t>
  </si>
  <si>
    <t xml:space="preserve">Слюсар з ремонту та обслуговуання систем  вентиляції та кондиціювання </t>
  </si>
  <si>
    <t xml:space="preserve">Електромеханік </t>
  </si>
  <si>
    <t xml:space="preserve">Слюсар-дизеліст </t>
  </si>
  <si>
    <t xml:space="preserve">Монтажник санітарно-технічних систем і устаткування </t>
  </si>
  <si>
    <t xml:space="preserve">Електрогазозварник </t>
  </si>
  <si>
    <t xml:space="preserve">Токар </t>
  </si>
  <si>
    <t xml:space="preserve">Тесляр  </t>
  </si>
  <si>
    <t xml:space="preserve">Столяр </t>
  </si>
  <si>
    <t xml:space="preserve">Маляр  </t>
  </si>
  <si>
    <t xml:space="preserve">Штукатур </t>
  </si>
  <si>
    <t xml:space="preserve">Робітник з комплексного обслуговування й ремонту будинків            </t>
  </si>
  <si>
    <t xml:space="preserve">Водій автотранспортних засобів (легкового автомобіля) </t>
  </si>
  <si>
    <t xml:space="preserve">Водій автотранспортних засобів (спецавтомобіля) </t>
  </si>
  <si>
    <t xml:space="preserve">Головна  медична сестра  </t>
  </si>
  <si>
    <t xml:space="preserve">Сестра медична з дієтичного харчування </t>
  </si>
  <si>
    <t xml:space="preserve">Завідувач  </t>
  </si>
  <si>
    <t xml:space="preserve">Сестра  медична старша </t>
  </si>
  <si>
    <t xml:space="preserve">Завiдувач  </t>
  </si>
  <si>
    <t xml:space="preserve">Лікар загальної практики - сімейної медицини </t>
  </si>
  <si>
    <t xml:space="preserve">Лiкар-терапевт цехової лікарської дільниці </t>
  </si>
  <si>
    <t xml:space="preserve">Сестра медична старша </t>
  </si>
  <si>
    <t xml:space="preserve">Сестра  медична поліклініки (дiльнична) </t>
  </si>
  <si>
    <t>Сестра  медична поліклініки (цехової лікарської  дiльниці)</t>
  </si>
  <si>
    <t xml:space="preserve">Лікар-психолог </t>
  </si>
  <si>
    <t xml:space="preserve"> Сестра  медична поліклініки </t>
  </si>
  <si>
    <t xml:space="preserve">Лiкар - кардiолог </t>
  </si>
  <si>
    <t xml:space="preserve">Сестра  медична поліклініки </t>
  </si>
  <si>
    <t xml:space="preserve">Сестра медична поліклініки  </t>
  </si>
  <si>
    <t xml:space="preserve">Сестра  медична поліклініки (процедурна) </t>
  </si>
  <si>
    <t xml:space="preserve">Лiкар -  голова ЛКК  </t>
  </si>
  <si>
    <t xml:space="preserve">Лiкар - хiрург </t>
  </si>
  <si>
    <t xml:space="preserve">Лiкар - ортопед - травматолог </t>
  </si>
  <si>
    <t xml:space="preserve">Cестра медична поліклініки (перев"язувальної)  </t>
  </si>
  <si>
    <t xml:space="preserve">Лiкар - уролог </t>
  </si>
  <si>
    <t xml:space="preserve">Лiкар - онколог </t>
  </si>
  <si>
    <t xml:space="preserve">Сестра медична  поліклініки  </t>
  </si>
  <si>
    <t xml:space="preserve">Лiкар - невропатолог   </t>
  </si>
  <si>
    <t xml:space="preserve">Лiкар - офтальмолог </t>
  </si>
  <si>
    <t xml:space="preserve">Лiкар - iнфекцiонiст  </t>
  </si>
  <si>
    <t xml:space="preserve">Лiкар - фтизiатр (дільничний) </t>
  </si>
  <si>
    <t xml:space="preserve">Сестра медична поліклініки (дільнична) </t>
  </si>
  <si>
    <t>Сестра медична поліклініки (зі збору мокротиння)</t>
  </si>
  <si>
    <t xml:space="preserve">Лiкар - дерматовенеролог </t>
  </si>
  <si>
    <t xml:space="preserve">Лiкар - стоматолог -  терапевт </t>
  </si>
  <si>
    <t xml:space="preserve">Сестра медична зі стоматології </t>
  </si>
  <si>
    <t xml:space="preserve">Лiкар - психiатр (дiльничний)  </t>
  </si>
  <si>
    <t xml:space="preserve">Лiкар - нарколог (дiльничний) </t>
  </si>
  <si>
    <t>Сестра медична поліклініки (дiльнична)</t>
  </si>
  <si>
    <t xml:space="preserve">Сестра медична поліклініки (соціальної допомоги) </t>
  </si>
  <si>
    <t xml:space="preserve">Лiкар - терапевт  </t>
  </si>
  <si>
    <t>Акушерка старша (акушерка оглядової)</t>
  </si>
  <si>
    <t xml:space="preserve">Фельдшер </t>
  </si>
  <si>
    <t xml:space="preserve">Завiдувач   </t>
  </si>
  <si>
    <t xml:space="preserve">Сестра медична старша  </t>
  </si>
  <si>
    <t xml:space="preserve">Лікар - педіатр (дитячих дошкільних закладів і шкіл) </t>
  </si>
  <si>
    <t>Лiкар - педiатр (екстреної допомоги)</t>
  </si>
  <si>
    <t xml:space="preserve">Сестра медична поліклініки (дитячих дошкільних закладів і шкіл) </t>
  </si>
  <si>
    <t xml:space="preserve">Сестра медична поліклініки (підліткового кабінету) </t>
  </si>
  <si>
    <t xml:space="preserve">Завiдувач здоровпунктом, фельдшер </t>
  </si>
  <si>
    <t xml:space="preserve">Лiкар - отоларинголог  (дитячий) </t>
  </si>
  <si>
    <t xml:space="preserve">Лiкар - невролог дитячий </t>
  </si>
  <si>
    <t xml:space="preserve">Сестра медична поліклініки (невролога) </t>
  </si>
  <si>
    <t xml:space="preserve">Сестра медична поліклініки (психiатра) </t>
  </si>
  <si>
    <t xml:space="preserve">Сестра медична поліклініки (ортоптик) </t>
  </si>
  <si>
    <t xml:space="preserve">Лікар - терпевт  </t>
  </si>
  <si>
    <t xml:space="preserve">Сестра медична  </t>
  </si>
  <si>
    <t xml:space="preserve">Лiкар - трансфузiолог </t>
  </si>
  <si>
    <t>Сестра медична старша</t>
  </si>
  <si>
    <t xml:space="preserve">Лікар - ортопед - травматолог (екстреної допомоги) </t>
  </si>
  <si>
    <t xml:space="preserve">Сестра медична  стаціонару (процедурна) </t>
  </si>
  <si>
    <t xml:space="preserve">Сестра медична старша  (операційна) </t>
  </si>
  <si>
    <t xml:space="preserve">Сестра медична (операцiйна) </t>
  </si>
  <si>
    <t xml:space="preserve">Завiдувач    </t>
  </si>
  <si>
    <t xml:space="preserve">Лiкар - педіатр - неонатолог </t>
  </si>
  <si>
    <t xml:space="preserve">Лiкар - акушер - гiнеколог (екстренної  допомоги) </t>
  </si>
  <si>
    <t xml:space="preserve">Сестра медична стаціонару (палати новонароджених)  </t>
  </si>
  <si>
    <t>Лiкар -  педiатр</t>
  </si>
  <si>
    <t>Лiкар - терапевт</t>
  </si>
  <si>
    <t xml:space="preserve">Лiкар - анестезiолог </t>
  </si>
  <si>
    <t xml:space="preserve">Сестра медична - анестезист  </t>
  </si>
  <si>
    <t xml:space="preserve">Сестра медична  стаціонару (палати iнтенсивної терапії) </t>
  </si>
  <si>
    <t xml:space="preserve">Лiкар-патологоанатом  </t>
  </si>
  <si>
    <t xml:space="preserve">Лiкар - лаборант </t>
  </si>
  <si>
    <t xml:space="preserve">Фельдшер - лаборант старший   </t>
  </si>
  <si>
    <t xml:space="preserve">Фельдшер  - лаборант </t>
  </si>
  <si>
    <t xml:space="preserve">Старший лаборант з бактерiології  </t>
  </si>
  <si>
    <t xml:space="preserve">Лiкар  з  лікувальної  фiзкультури </t>
  </si>
  <si>
    <t xml:space="preserve">Сестра медична  з фізіотерапії  </t>
  </si>
  <si>
    <t>Сестра медична  з  масажу</t>
  </si>
  <si>
    <t>Сестра медична  з лікувальної  фiзкультури</t>
  </si>
  <si>
    <t xml:space="preserve">Лiкар - рентгенолог </t>
  </si>
  <si>
    <t xml:space="preserve">Рентгенлаборант старший </t>
  </si>
  <si>
    <t xml:space="preserve">Лікар-рентгенлог флюорокабінету </t>
  </si>
  <si>
    <t xml:space="preserve">Рентгенлаборант </t>
  </si>
  <si>
    <t xml:space="preserve">Лiкар з функціональної дiагностики  </t>
  </si>
  <si>
    <t xml:space="preserve">Сестра медична з функціональної діагностики </t>
  </si>
  <si>
    <t xml:space="preserve">Лiкар - ендоскопiст </t>
  </si>
  <si>
    <t xml:space="preserve">Фельдшер  </t>
  </si>
  <si>
    <t xml:space="preserve">Начальник  </t>
  </si>
  <si>
    <t xml:space="preserve">Заступник начальника з медичної частини </t>
  </si>
  <si>
    <t xml:space="preserve">Заступник начальника з полiклiнiчного роздiлу роботи </t>
  </si>
  <si>
    <t xml:space="preserve">Економiст з працi  </t>
  </si>
  <si>
    <t xml:space="preserve">Економіст з фінансової роботи </t>
  </si>
  <si>
    <t xml:space="preserve">Сестра медична стаціонару (операцiйна) </t>
  </si>
  <si>
    <t>ВІДДІЛЕННЯ НЕВІДКЛАДНОЇ МЕДИЧНОЇ ДОПОМОГИ</t>
  </si>
  <si>
    <t>Разом по ВНМД:</t>
  </si>
  <si>
    <t xml:space="preserve">Водій автотранспортних засобів (невідкладної медичної допомоги) </t>
  </si>
  <si>
    <t>(один  мільйон  вісімсот  сімнадцять тисяч  двадцять дві  грн. 29 коп.)</t>
  </si>
  <si>
    <t>1 816 706 грн. 29 коп.</t>
  </si>
  <si>
    <r>
      <t>"</t>
    </r>
    <r>
      <rPr>
        <u/>
        <sz val="10"/>
        <rFont val="Arial Cyr"/>
        <charset val="204"/>
      </rPr>
      <t>_____</t>
    </r>
    <r>
      <rPr>
        <sz val="10"/>
        <rFont val="Arial Cyr"/>
        <charset val="204"/>
      </rPr>
      <t>"</t>
    </r>
    <r>
      <rPr>
        <u/>
        <sz val="10"/>
        <rFont val="Arial Cyr"/>
        <charset val="204"/>
      </rPr>
      <t xml:space="preserve">_____________ </t>
    </r>
    <r>
      <rPr>
        <sz val="10"/>
        <rFont val="Arial Cyr"/>
        <charset val="204"/>
      </rPr>
      <t xml:space="preserve"> 2015 р.</t>
    </r>
  </si>
  <si>
    <t xml:space="preserve">Лікар-бактеріолог </t>
  </si>
  <si>
    <t>РАЗОМ  ПОСАД ПО ЗАКЛАДУ:**</t>
  </si>
  <si>
    <t>Лікар-епідеміолог внутрішньолікарняних інфекцій</t>
  </si>
  <si>
    <t>Лiкар - акушер - гiнеколог (в т.ч.патології шийки матки)</t>
  </si>
  <si>
    <t>Акушерка  ( в т.ч. патології шийки матки)</t>
  </si>
  <si>
    <t xml:space="preserve">Лiкар - хiрург (стажист) (дитячий) </t>
  </si>
  <si>
    <t>Лiкар - (стажист) (стоматолог -дитячий)</t>
  </si>
  <si>
    <t xml:space="preserve"> на 2016 рік</t>
  </si>
  <si>
    <t>Фонд заробітної плати  з 01.01.2016 до 30.04.2016 (грн.)</t>
  </si>
  <si>
    <t>ДЕННИЙ СТАЦІОНАР на 30 ліжок соматичного  профілю ( в т.ч.10 неврологічних)</t>
  </si>
  <si>
    <t>СТАЦІОНАР НА 200 ЛІЖОК</t>
  </si>
  <si>
    <t>ХІРУРГІЧНЕ ВІДДІЛЕННЯ НА 45 ЛІЖОК</t>
  </si>
  <si>
    <t>(в т.ч.20 хірургічних,12 травматологічних,5 офтальмологічних,5 отоларингологічних,3 хоспісних)</t>
  </si>
  <si>
    <t>ГІНЕКОЛОГІЧНЕ ВІДДІЛЕННЯ НА 15 ЛІЖОК</t>
  </si>
  <si>
    <t>АКУШЕРСЬКЕ ВІДДІЛЕННЯ НА 20 ЛІЖОК</t>
  </si>
  <si>
    <t>( в т.ч. 10 ліжок патології вагітних)</t>
  </si>
  <si>
    <t>( на 15 ліжок)</t>
  </si>
  <si>
    <t xml:space="preserve">НЕВРОЛОГІЧНЕ ВІДДІЛЕННЯ НА 25 ЛІЖОК                                         </t>
  </si>
  <si>
    <t>ІНФЕКЦІЙНЕ ВІДДІЛЕННЯ НА 30 ЛІЖОК (боксоване)</t>
  </si>
  <si>
    <t>Лікар - невропатолог</t>
  </si>
  <si>
    <t>Лікар - офтальмолог</t>
  </si>
  <si>
    <t>Лікар - отоларинголог</t>
  </si>
  <si>
    <t>Лікар - акушер - гінеколог</t>
  </si>
  <si>
    <t>Лікар-сурдолог</t>
  </si>
  <si>
    <t>Біолог</t>
  </si>
  <si>
    <t>Лікар з ультразвукової діагностики</t>
  </si>
  <si>
    <t>Лікар УЗД (стажист)</t>
  </si>
  <si>
    <t>Лікар - стоматолог (стажист)</t>
  </si>
  <si>
    <t>Молодша медична сестра(санітарка-прибиральниця)</t>
  </si>
  <si>
    <t xml:space="preserve">Лікар-терапевт </t>
  </si>
  <si>
    <t>Лікар-нарколог</t>
  </si>
  <si>
    <t xml:space="preserve">Лікар-психіатр </t>
  </si>
  <si>
    <t xml:space="preserve">Лікар-дерматовенеролог </t>
  </si>
  <si>
    <t xml:space="preserve">Лікар-лаборант </t>
  </si>
  <si>
    <t xml:space="preserve">Лікар-офтальмолог  </t>
  </si>
  <si>
    <t>Лікар-хірург</t>
  </si>
  <si>
    <t xml:space="preserve">Лікар-ортопед-травматолог </t>
  </si>
  <si>
    <t xml:space="preserve">Лікар-акушер -гінеколог  </t>
  </si>
  <si>
    <t xml:space="preserve">Лаборант з бактеріологіїї  </t>
  </si>
  <si>
    <t xml:space="preserve">Cестра медична </t>
  </si>
  <si>
    <t>Економіст</t>
  </si>
  <si>
    <t>Бухгалтер (з дипломом спеціаліста) (перша категорія)</t>
  </si>
  <si>
    <t>Реєстратор медичний (клініко-діагностичної лабораторії)</t>
  </si>
  <si>
    <t>** Кількість ставок 19,25 з місячним ФОП 59 908,38 грн.  утримуються за рахунок спец.фонду</t>
  </si>
  <si>
    <r>
      <t xml:space="preserve">ДЕННИЙ СТАЦІОНАР на 20 ліжок </t>
    </r>
    <r>
      <rPr>
        <b/>
        <sz val="8"/>
        <rFont val="Times New Roman"/>
        <family val="1"/>
        <charset val="204"/>
      </rPr>
      <t>(в т.ч. 10-офтальмологічних,5 ЛОР,5 гінекологічних)</t>
    </r>
  </si>
  <si>
    <t xml:space="preserve">Агент з постачання </t>
  </si>
  <si>
    <t>штат у кількості -  626,75  штатних одиниць</t>
  </si>
  <si>
    <t xml:space="preserve">1 804 215 грн. 83 коп. </t>
  </si>
  <si>
    <t>(один мільйон вісімсот чотири тисячі двісті п"ятнадцять  грн. 83 коп.)</t>
  </si>
  <si>
    <t>штат у кількості -  19,25  штатних одиниць</t>
  </si>
  <si>
    <t xml:space="preserve">59 908 грн. 38 коп. </t>
  </si>
  <si>
    <t>(п"ятдесят дев"ять тисяч дев"ятсот вісім грн. 38 коп.)</t>
  </si>
  <si>
    <t>Уводиться  з 01.01.2016 р. та діє до 30.04.2016 р.</t>
  </si>
  <si>
    <t>рішенням виконавчого комітету Нетішинської міської ради</t>
  </si>
  <si>
    <t>від "___"___________2015 р. №__________</t>
  </si>
  <si>
    <t>(Загальний фонд)</t>
  </si>
  <si>
    <t>(Спеціальний фонд)</t>
  </si>
  <si>
    <t>З А Т В Е Р Д Ж Е Н О</t>
  </si>
  <si>
    <t>11.02.2016 № 54/2016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</si>
</sst>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sz val="10"/>
      <color indexed="10"/>
      <name val="Arial Cyr"/>
      <charset val="204"/>
    </font>
    <font>
      <b/>
      <sz val="10"/>
      <name val="Arial Cyr"/>
      <charset val="204"/>
    </font>
    <font>
      <sz val="10"/>
      <color indexed="12"/>
      <name val="Arial Cyr"/>
      <charset val="204"/>
    </font>
    <font>
      <i/>
      <sz val="10"/>
      <color indexed="8"/>
      <name val="Arial Cyr"/>
      <charset val="204"/>
    </font>
    <font>
      <i/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9"/>
      <name val="Times New Roman"/>
      <family val="1"/>
      <charset val="204"/>
    </font>
    <font>
      <u/>
      <sz val="10"/>
      <name val="Arial Cyr"/>
      <charset val="204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Arial Cyr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</font>
    <font>
      <b/>
      <sz val="7.5"/>
      <name val="Times New Roman"/>
      <family val="1"/>
      <charset val="204"/>
    </font>
    <font>
      <b/>
      <sz val="9.5"/>
      <name val="Times New Roman"/>
      <family val="1"/>
      <charset val="204"/>
    </font>
    <font>
      <b/>
      <sz val="9"/>
      <name val="Times New Roman"/>
      <family val="1"/>
    </font>
    <font>
      <sz val="8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7" fillId="0" borderId="0" xfId="0" applyFont="1"/>
    <xf numFmtId="0" fontId="18" fillId="0" borderId="0" xfId="0" applyFont="1"/>
    <xf numFmtId="2" fontId="10" fillId="0" borderId="0" xfId="0" applyNumberFormat="1" applyFont="1" applyAlignment="1">
      <alignment horizontal="center"/>
    </xf>
    <xf numFmtId="0" fontId="9" fillId="0" borderId="0" xfId="0" applyFont="1"/>
    <xf numFmtId="0" fontId="9" fillId="2" borderId="0" xfId="0" applyFont="1" applyFill="1"/>
    <xf numFmtId="0" fontId="0" fillId="0" borderId="0" xfId="0" applyFont="1" applyAlignment="1">
      <alignment horizontal="center"/>
    </xf>
    <xf numFmtId="0" fontId="0" fillId="0" borderId="0" xfId="0" applyFont="1"/>
    <xf numFmtId="0" fontId="9" fillId="2" borderId="0" xfId="0" applyFont="1" applyFill="1" applyBorder="1"/>
    <xf numFmtId="2" fontId="9" fillId="0" borderId="0" xfId="0" applyNumberFormat="1" applyFont="1" applyAlignment="1">
      <alignment horizontal="center"/>
    </xf>
    <xf numFmtId="0" fontId="9" fillId="0" borderId="0" xfId="0" applyFont="1" applyBorder="1"/>
    <xf numFmtId="0" fontId="11" fillId="0" borderId="0" xfId="0" applyFont="1" applyAlignment="1"/>
    <xf numFmtId="0" fontId="11" fillId="2" borderId="0" xfId="0" applyFont="1" applyFill="1" applyAlignment="1"/>
    <xf numFmtId="0" fontId="9" fillId="0" borderId="0" xfId="0" applyFont="1" applyFill="1"/>
    <xf numFmtId="0" fontId="12" fillId="0" borderId="0" xfId="0" applyFont="1" applyAlignment="1"/>
    <xf numFmtId="0" fontId="9" fillId="0" borderId="1" xfId="0" applyFont="1" applyBorder="1"/>
    <xf numFmtId="0" fontId="9" fillId="2" borderId="1" xfId="0" applyFont="1" applyFill="1" applyBorder="1"/>
    <xf numFmtId="0" fontId="9" fillId="0" borderId="1" xfId="0" applyFont="1" applyBorder="1" applyAlignment="1">
      <alignment horizontal="center"/>
    </xf>
    <xf numFmtId="0" fontId="12" fillId="0" borderId="0" xfId="0" applyFont="1" applyBorder="1"/>
    <xf numFmtId="0" fontId="9" fillId="0" borderId="0" xfId="0" applyFont="1" applyBorder="1" applyAlignment="1">
      <alignment horizontal="center"/>
    </xf>
    <xf numFmtId="0" fontId="12" fillId="0" borderId="1" xfId="0" applyFont="1" applyBorder="1"/>
    <xf numFmtId="0" fontId="9" fillId="0" borderId="0" xfId="0" applyFont="1" applyAlignment="1">
      <alignment horizontal="right"/>
    </xf>
    <xf numFmtId="0" fontId="0" fillId="0" borderId="0" xfId="0" applyFont="1" applyBorder="1"/>
    <xf numFmtId="0" fontId="10" fillId="0" borderId="0" xfId="0" applyFont="1" applyBorder="1"/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4" fillId="0" borderId="2" xfId="0" applyFont="1" applyBorder="1" applyAlignment="1">
      <alignment horizontal="center" vertical="top" wrapText="1"/>
    </xf>
    <xf numFmtId="2" fontId="11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/>
    </xf>
    <xf numFmtId="2" fontId="9" fillId="2" borderId="2" xfId="0" applyNumberFormat="1" applyFont="1" applyFill="1" applyBorder="1" applyAlignment="1">
      <alignment horizontal="center" vertical="top"/>
    </xf>
    <xf numFmtId="2" fontId="10" fillId="0" borderId="2" xfId="0" applyNumberFormat="1" applyFont="1" applyBorder="1" applyAlignment="1">
      <alignment horizontal="center" vertical="top"/>
    </xf>
    <xf numFmtId="2" fontId="15" fillId="0" borderId="2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 wrapText="1"/>
    </xf>
    <xf numFmtId="2" fontId="11" fillId="0" borderId="2" xfId="0" applyNumberFormat="1" applyFont="1" applyBorder="1" applyAlignment="1">
      <alignment horizontal="center" vertical="top"/>
    </xf>
    <xf numFmtId="2" fontId="11" fillId="2" borderId="2" xfId="0" applyNumberFormat="1" applyFont="1" applyFill="1" applyBorder="1" applyAlignment="1">
      <alignment horizontal="center" vertical="top"/>
    </xf>
    <xf numFmtId="0" fontId="15" fillId="0" borderId="2" xfId="0" applyFont="1" applyBorder="1" applyAlignment="1">
      <alignment vertical="top" wrapText="1"/>
    </xf>
    <xf numFmtId="2" fontId="15" fillId="0" borderId="2" xfId="0" applyNumberFormat="1" applyFont="1" applyBorder="1" applyAlignment="1">
      <alignment horizontal="center" vertical="top" wrapText="1"/>
    </xf>
    <xf numFmtId="2" fontId="15" fillId="2" borderId="2" xfId="0" applyNumberFormat="1" applyFont="1" applyFill="1" applyBorder="1" applyAlignment="1">
      <alignment horizontal="center" vertical="top"/>
    </xf>
    <xf numFmtId="0" fontId="11" fillId="0" borderId="2" xfId="0" applyFont="1" applyBorder="1" applyAlignment="1">
      <alignment vertical="top"/>
    </xf>
    <xf numFmtId="0" fontId="9" fillId="0" borderId="2" xfId="0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top" wrapText="1"/>
    </xf>
    <xf numFmtId="2" fontId="9" fillId="2" borderId="2" xfId="0" applyNumberFormat="1" applyFont="1" applyFill="1" applyBorder="1" applyAlignment="1">
      <alignment horizontal="center" vertical="top" wrapText="1"/>
    </xf>
    <xf numFmtId="2" fontId="10" fillId="0" borderId="2" xfId="0" applyNumberFormat="1" applyFont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9" fillId="0" borderId="2" xfId="0" applyFont="1" applyBorder="1" applyAlignment="1">
      <alignment horizontal="center"/>
    </xf>
    <xf numFmtId="2" fontId="10" fillId="0" borderId="2" xfId="0" applyNumberFormat="1" applyFont="1" applyBorder="1" applyAlignment="1">
      <alignment vertical="top"/>
    </xf>
    <xf numFmtId="2" fontId="15" fillId="0" borderId="2" xfId="0" applyNumberFormat="1" applyFont="1" applyBorder="1" applyAlignment="1">
      <alignment vertical="top"/>
    </xf>
    <xf numFmtId="2" fontId="9" fillId="0" borderId="2" xfId="0" applyNumberFormat="1" applyFont="1" applyBorder="1" applyAlignment="1">
      <alignment vertical="top"/>
    </xf>
    <xf numFmtId="2" fontId="0" fillId="0" borderId="2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/>
    </xf>
    <xf numFmtId="2" fontId="9" fillId="0" borderId="2" xfId="0" applyNumberFormat="1" applyFont="1" applyBorder="1" applyAlignment="1">
      <alignment vertical="top" wrapText="1"/>
    </xf>
    <xf numFmtId="2" fontId="10" fillId="0" borderId="2" xfId="0" applyNumberFormat="1" applyFont="1" applyBorder="1" applyAlignment="1">
      <alignment vertical="top" wrapText="1"/>
    </xf>
    <xf numFmtId="2" fontId="20" fillId="0" borderId="2" xfId="0" applyNumberFormat="1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0" fontId="11" fillId="0" borderId="0" xfId="0" applyFont="1" applyAlignment="1">
      <alignment vertical="top"/>
    </xf>
    <xf numFmtId="0" fontId="9" fillId="0" borderId="0" xfId="0" applyFont="1" applyAlignment="1">
      <alignment vertical="top"/>
    </xf>
    <xf numFmtId="2" fontId="0" fillId="0" borderId="0" xfId="0" applyNumberFormat="1" applyFont="1" applyAlignment="1">
      <alignment horizontal="center"/>
    </xf>
    <xf numFmtId="0" fontId="0" fillId="2" borderId="0" xfId="0" applyFont="1" applyFill="1"/>
    <xf numFmtId="0" fontId="9" fillId="0" borderId="0" xfId="0" applyFont="1" applyBorder="1" applyAlignment="1">
      <alignment horizontal="left" vertical="top"/>
    </xf>
    <xf numFmtId="2" fontId="9" fillId="0" borderId="0" xfId="0" applyNumberFormat="1" applyFont="1" applyBorder="1" applyAlignment="1">
      <alignment horizontal="center" vertical="top"/>
    </xf>
    <xf numFmtId="0" fontId="11" fillId="0" borderId="0" xfId="0" applyFont="1" applyAlignment="1">
      <alignment horizontal="left" vertical="top"/>
    </xf>
    <xf numFmtId="2" fontId="11" fillId="0" borderId="0" xfId="0" applyNumberFormat="1" applyFont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11" fillId="0" borderId="0" xfId="0" applyFont="1" applyFill="1" applyAlignment="1">
      <alignment vertical="top"/>
    </xf>
    <xf numFmtId="0" fontId="16" fillId="0" borderId="1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0" fontId="10" fillId="0" borderId="2" xfId="0" applyFont="1" applyBorder="1" applyAlignment="1">
      <alignment horizontal="left" vertical="top" wrapText="1"/>
    </xf>
    <xf numFmtId="2" fontId="10" fillId="0" borderId="3" xfId="0" applyNumberFormat="1" applyFont="1" applyBorder="1" applyAlignment="1">
      <alignment vertical="top"/>
    </xf>
    <xf numFmtId="2" fontId="10" fillId="0" borderId="3" xfId="0" applyNumberFormat="1" applyFont="1" applyBorder="1" applyAlignment="1">
      <alignment horizontal="center" vertical="top"/>
    </xf>
    <xf numFmtId="0" fontId="9" fillId="0" borderId="2" xfId="0" applyFont="1" applyBorder="1" applyAlignment="1">
      <alignment vertical="top"/>
    </xf>
    <xf numFmtId="2" fontId="9" fillId="0" borderId="3" xfId="0" applyNumberFormat="1" applyFont="1" applyBorder="1" applyAlignment="1">
      <alignment horizontal="center" vertical="top"/>
    </xf>
    <xf numFmtId="0" fontId="10" fillId="0" borderId="4" xfId="0" applyFont="1" applyBorder="1" applyAlignment="1">
      <alignment horizontal="left" vertical="top" wrapText="1"/>
    </xf>
    <xf numFmtId="0" fontId="21" fillId="0" borderId="0" xfId="0" applyFont="1"/>
    <xf numFmtId="0" fontId="22" fillId="0" borderId="2" xfId="0" applyFont="1" applyBorder="1" applyAlignment="1">
      <alignment horizontal="center" vertical="top" wrapText="1"/>
    </xf>
    <xf numFmtId="0" fontId="16" fillId="2" borderId="0" xfId="0" applyFont="1" applyFill="1" applyAlignment="1">
      <alignment horizontal="center"/>
    </xf>
    <xf numFmtId="0" fontId="22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top"/>
    </xf>
    <xf numFmtId="2" fontId="19" fillId="2" borderId="2" xfId="0" applyNumberFormat="1" applyFont="1" applyFill="1" applyBorder="1" applyAlignment="1">
      <alignment horizontal="center" vertical="top" wrapText="1"/>
    </xf>
    <xf numFmtId="2" fontId="10" fillId="2" borderId="2" xfId="0" applyNumberFormat="1" applyFont="1" applyFill="1" applyBorder="1" applyAlignment="1">
      <alignment horizontal="center"/>
    </xf>
    <xf numFmtId="2" fontId="11" fillId="2" borderId="2" xfId="0" applyNumberFormat="1" applyFont="1" applyFill="1" applyBorder="1" applyAlignment="1">
      <alignment horizontal="center" vertical="top" wrapText="1"/>
    </xf>
    <xf numFmtId="2" fontId="20" fillId="2" borderId="2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2" fontId="9" fillId="3" borderId="2" xfId="0" applyNumberFormat="1" applyFont="1" applyFill="1" applyBorder="1" applyAlignment="1">
      <alignment horizontal="center" vertical="top" wrapText="1"/>
    </xf>
    <xf numFmtId="2" fontId="9" fillId="3" borderId="2" xfId="0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0" fillId="0" borderId="0" xfId="0" applyFont="1" applyFill="1"/>
    <xf numFmtId="1" fontId="9" fillId="0" borderId="2" xfId="0" applyNumberFormat="1" applyFont="1" applyBorder="1" applyAlignment="1">
      <alignment horizontal="center"/>
    </xf>
    <xf numFmtId="0" fontId="10" fillId="0" borderId="0" xfId="0" applyFont="1" applyAlignment="1">
      <alignment vertical="top"/>
    </xf>
    <xf numFmtId="2" fontId="10" fillId="0" borderId="0" xfId="0" applyNumberFormat="1" applyFont="1" applyBorder="1" applyAlignment="1">
      <alignment vertical="top"/>
    </xf>
    <xf numFmtId="2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right"/>
    </xf>
    <xf numFmtId="2" fontId="9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horizontal="center" vertical="top"/>
    </xf>
    <xf numFmtId="0" fontId="14" fillId="0" borderId="2" xfId="0" applyFont="1" applyBorder="1" applyAlignment="1">
      <alignment vertical="top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5" fillId="0" borderId="2" xfId="0" applyFont="1" applyBorder="1" applyAlignment="1">
      <alignment vertical="top"/>
    </xf>
    <xf numFmtId="0" fontId="9" fillId="0" borderId="2" xfId="0" applyFont="1" applyBorder="1" applyAlignment="1">
      <alignment horizontal="left" vertical="top"/>
    </xf>
    <xf numFmtId="0" fontId="9" fillId="0" borderId="2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/>
    </xf>
    <xf numFmtId="0" fontId="10" fillId="0" borderId="0" xfId="0" applyFont="1"/>
    <xf numFmtId="2" fontId="10" fillId="0" borderId="2" xfId="0" applyNumberFormat="1" applyFont="1" applyBorder="1" applyAlignment="1">
      <alignment horizontal="center"/>
    </xf>
    <xf numFmtId="2" fontId="10" fillId="0" borderId="2" xfId="0" applyNumberFormat="1" applyFont="1" applyFill="1" applyBorder="1" applyAlignment="1">
      <alignment horizontal="center" vertical="top"/>
    </xf>
    <xf numFmtId="0" fontId="20" fillId="0" borderId="2" xfId="0" applyFont="1" applyBorder="1" applyAlignment="1">
      <alignment horizontal="center" vertical="top" wrapText="1"/>
    </xf>
    <xf numFmtId="0" fontId="20" fillId="0" borderId="2" xfId="0" applyFont="1" applyBorder="1" applyAlignment="1">
      <alignment vertical="top" wrapText="1"/>
    </xf>
    <xf numFmtId="2" fontId="20" fillId="0" borderId="2" xfId="0" applyNumberFormat="1" applyFont="1" applyBorder="1" applyAlignment="1">
      <alignment horizontal="center" vertical="top"/>
    </xf>
    <xf numFmtId="0" fontId="20" fillId="0" borderId="2" xfId="0" applyFont="1" applyBorder="1" applyAlignment="1">
      <alignment horizontal="left" vertical="top"/>
    </xf>
    <xf numFmtId="0" fontId="20" fillId="0" borderId="2" xfId="0" applyFont="1" applyBorder="1" applyAlignment="1">
      <alignment horizontal="left" vertical="top" wrapText="1"/>
    </xf>
    <xf numFmtId="2" fontId="19" fillId="0" borderId="2" xfId="0" applyNumberFormat="1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6" fillId="0" borderId="0" xfId="0" applyFont="1" applyBorder="1" applyAlignment="1">
      <alignment vertical="top"/>
    </xf>
    <xf numFmtId="2" fontId="9" fillId="0" borderId="0" xfId="0" applyNumberFormat="1" applyFont="1" applyBorder="1" applyAlignment="1">
      <alignment vertical="top"/>
    </xf>
    <xf numFmtId="2" fontId="9" fillId="0" borderId="4" xfId="0" applyNumberFormat="1" applyFont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top"/>
    </xf>
    <xf numFmtId="0" fontId="9" fillId="2" borderId="2" xfId="0" applyFont="1" applyFill="1" applyBorder="1" applyAlignment="1">
      <alignment vertical="top"/>
    </xf>
    <xf numFmtId="0" fontId="9" fillId="3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vertical="top"/>
    </xf>
    <xf numFmtId="2" fontId="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2" fontId="0" fillId="0" borderId="0" xfId="0" applyNumberFormat="1" applyFont="1" applyAlignment="1">
      <alignment horizontal="center" vertical="top"/>
    </xf>
    <xf numFmtId="0" fontId="24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top" wrapText="1"/>
    </xf>
    <xf numFmtId="0" fontId="26" fillId="0" borderId="0" xfId="0" applyFont="1" applyAlignment="1"/>
    <xf numFmtId="2" fontId="22" fillId="0" borderId="5" xfId="0" applyNumberFormat="1" applyFont="1" applyBorder="1" applyAlignment="1">
      <alignment horizontal="center" vertical="center" wrapText="1"/>
    </xf>
    <xf numFmtId="2" fontId="22" fillId="0" borderId="6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2" fontId="22" fillId="0" borderId="2" xfId="0" applyNumberFormat="1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2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E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S834"/>
  <sheetViews>
    <sheetView topLeftCell="A12" zoomScale="130" zoomScaleNormal="130" zoomScaleSheetLayoutView="100" workbookViewId="0">
      <selection activeCell="F12" sqref="F12"/>
    </sheetView>
  </sheetViews>
  <sheetFormatPr defaultRowHeight="12.75"/>
  <cols>
    <col min="1" max="1" width="4" style="17" customWidth="1"/>
    <col min="2" max="2" width="53" style="7" customWidth="1"/>
    <col min="3" max="3" width="8.42578125" style="69" customWidth="1"/>
    <col min="4" max="4" width="8.85546875" style="16" customWidth="1"/>
    <col min="5" max="5" width="9.42578125" style="17" customWidth="1"/>
    <col min="6" max="6" width="9.85546875" style="70" customWidth="1"/>
    <col min="7" max="7" width="8.7109375" style="17" customWidth="1"/>
    <col min="8" max="8" width="9.28515625" style="17" customWidth="1"/>
    <col min="9" max="9" width="8.140625" style="17" customWidth="1"/>
    <col min="10" max="10" width="10.5703125" style="16" customWidth="1"/>
    <col min="11" max="11" width="11.5703125" style="148" customWidth="1"/>
    <col min="12" max="12" width="9.140625" style="1" hidden="1" customWidth="1"/>
    <col min="13" max="13" width="0" style="1" hidden="1" customWidth="1"/>
    <col min="14" max="19" width="9.140625" style="1"/>
  </cols>
  <sheetData>
    <row r="1" spans="1:13" s="17" customFormat="1" hidden="1">
      <c r="A1" s="169"/>
      <c r="B1" s="169"/>
      <c r="C1" s="13"/>
      <c r="D1" s="78"/>
      <c r="E1" s="14"/>
      <c r="F1" s="15"/>
      <c r="G1" s="170" t="s">
        <v>238</v>
      </c>
      <c r="H1" s="170"/>
      <c r="I1" s="170"/>
      <c r="J1" s="16"/>
      <c r="K1" s="107"/>
    </row>
    <row r="2" spans="1:13" s="17" customFormat="1" hidden="1">
      <c r="A2" s="18"/>
      <c r="B2" s="18"/>
      <c r="C2" s="19"/>
      <c r="D2" s="78"/>
      <c r="E2" s="171" t="s">
        <v>239</v>
      </c>
      <c r="F2" s="171"/>
      <c r="G2" s="171"/>
      <c r="H2" s="171"/>
      <c r="I2" s="171"/>
      <c r="J2" s="171"/>
      <c r="K2" s="107"/>
    </row>
    <row r="3" spans="1:13" s="17" customFormat="1" hidden="1">
      <c r="A3" s="20"/>
      <c r="B3" s="20"/>
      <c r="C3" s="19"/>
      <c r="D3" s="78"/>
      <c r="E3" s="21" t="s">
        <v>0</v>
      </c>
      <c r="F3" s="22"/>
      <c r="G3" s="21"/>
      <c r="H3" s="21"/>
      <c r="I3" s="21"/>
      <c r="J3" s="21"/>
      <c r="K3" s="107"/>
    </row>
    <row r="4" spans="1:13" s="17" customFormat="1" hidden="1">
      <c r="A4" s="14"/>
      <c r="B4" s="23"/>
      <c r="C4" s="19"/>
      <c r="D4" s="78"/>
      <c r="E4" s="155" t="s">
        <v>383</v>
      </c>
      <c r="F4" s="155"/>
      <c r="G4" s="155"/>
      <c r="H4" s="155"/>
      <c r="I4" s="155"/>
      <c r="J4" s="155"/>
      <c r="K4" s="107"/>
    </row>
    <row r="5" spans="1:13" s="17" customFormat="1" hidden="1">
      <c r="A5" s="108"/>
      <c r="B5" s="14"/>
      <c r="C5" s="19"/>
      <c r="D5" s="78"/>
      <c r="E5" s="24" t="s">
        <v>382</v>
      </c>
      <c r="F5" s="24"/>
      <c r="G5" s="24"/>
      <c r="H5" s="24"/>
      <c r="I5" s="24"/>
      <c r="J5" s="24"/>
      <c r="K5" s="107"/>
    </row>
    <row r="6" spans="1:13" s="17" customFormat="1" hidden="1">
      <c r="A6" s="108"/>
      <c r="B6" s="14"/>
      <c r="C6" s="19"/>
      <c r="D6" s="78"/>
      <c r="E6" s="25"/>
      <c r="F6" s="26"/>
      <c r="G6" s="25"/>
      <c r="H6" s="25"/>
      <c r="I6" s="25"/>
      <c r="J6" s="27"/>
      <c r="K6" s="107"/>
    </row>
    <row r="7" spans="1:13" s="17" customFormat="1" ht="15" hidden="1" customHeight="1">
      <c r="A7" s="108"/>
      <c r="B7" s="14"/>
      <c r="C7" s="19"/>
      <c r="D7" s="78"/>
      <c r="E7" s="20"/>
      <c r="F7" s="18"/>
      <c r="G7" s="28" t="s">
        <v>240</v>
      </c>
      <c r="H7" s="20"/>
      <c r="I7" s="20"/>
      <c r="J7" s="29"/>
      <c r="K7" s="107"/>
    </row>
    <row r="8" spans="1:13" s="17" customFormat="1" ht="20.25" hidden="1" customHeight="1">
      <c r="A8" s="108"/>
      <c r="B8" s="14"/>
      <c r="C8" s="19"/>
      <c r="D8" s="78"/>
      <c r="E8" s="25"/>
      <c r="F8" s="26"/>
      <c r="G8" s="30"/>
      <c r="H8" s="25"/>
      <c r="I8" s="25"/>
      <c r="J8" s="27"/>
      <c r="K8" s="107"/>
    </row>
    <row r="9" spans="1:13" s="17" customFormat="1" ht="15" hidden="1" customHeight="1">
      <c r="A9" s="108"/>
      <c r="B9" s="31"/>
      <c r="C9" s="13"/>
      <c r="D9" s="78"/>
      <c r="E9" s="20" t="s">
        <v>241</v>
      </c>
      <c r="F9" s="18"/>
      <c r="G9" s="32"/>
      <c r="H9" s="33"/>
      <c r="I9" s="32"/>
      <c r="J9" s="34"/>
      <c r="K9" s="107"/>
    </row>
    <row r="10" spans="1:13" s="17" customFormat="1" ht="16.5" hidden="1" customHeight="1">
      <c r="A10" s="108"/>
      <c r="B10" s="14"/>
      <c r="C10" s="19"/>
      <c r="D10" s="78"/>
      <c r="E10" s="172" t="s">
        <v>384</v>
      </c>
      <c r="F10" s="172"/>
      <c r="G10" s="172"/>
      <c r="H10" s="172"/>
      <c r="I10" s="172"/>
      <c r="J10" s="172"/>
      <c r="K10" s="107"/>
    </row>
    <row r="11" spans="1:13" s="12" customFormat="1" ht="15" hidden="1" customHeight="1">
      <c r="A11" s="168"/>
      <c r="B11" s="168"/>
      <c r="C11" s="19"/>
      <c r="D11" s="78"/>
      <c r="E11" s="14"/>
      <c r="F11" s="15"/>
      <c r="G11" s="14"/>
      <c r="H11" s="14"/>
      <c r="I11" s="7"/>
      <c r="J11" s="35" t="s">
        <v>237</v>
      </c>
      <c r="K11" s="109"/>
    </row>
    <row r="12" spans="1:13" s="7" customFormat="1" ht="39.75" customHeight="1">
      <c r="A12" s="31"/>
      <c r="B12" s="31"/>
      <c r="C12" s="19"/>
      <c r="D12" s="78"/>
      <c r="E12" s="14"/>
      <c r="F12" s="79" t="s">
        <v>442</v>
      </c>
      <c r="G12" s="79"/>
      <c r="H12" s="79"/>
      <c r="I12" s="79"/>
      <c r="J12" s="79"/>
      <c r="K12" s="79"/>
      <c r="L12" s="79"/>
      <c r="M12" s="16"/>
    </row>
    <row r="13" spans="1:13" s="7" customFormat="1" ht="19.5" customHeight="1">
      <c r="A13" s="31"/>
      <c r="B13" s="31"/>
      <c r="C13" s="19"/>
      <c r="D13" s="78"/>
      <c r="E13" s="14"/>
      <c r="F13" s="79" t="s">
        <v>438</v>
      </c>
      <c r="G13" s="79"/>
      <c r="H13" s="79"/>
      <c r="I13" s="79"/>
      <c r="J13" s="79"/>
      <c r="K13" s="79"/>
      <c r="L13" s="79"/>
      <c r="M13" s="16"/>
    </row>
    <row r="14" spans="1:13" s="7" customFormat="1" ht="13.5" customHeight="1">
      <c r="A14" s="31"/>
      <c r="B14" s="31"/>
      <c r="C14" s="19"/>
      <c r="D14" s="78"/>
      <c r="E14" s="14"/>
      <c r="F14" s="79" t="s">
        <v>439</v>
      </c>
      <c r="G14" s="79"/>
      <c r="H14" s="79"/>
      <c r="I14" s="79"/>
      <c r="J14" s="79"/>
      <c r="K14" s="79"/>
      <c r="L14" s="79"/>
      <c r="M14" s="16"/>
    </row>
    <row r="15" spans="1:13" s="7" customFormat="1" ht="15" customHeight="1">
      <c r="A15" s="31"/>
      <c r="B15" s="31"/>
      <c r="C15" s="19"/>
      <c r="D15" s="78"/>
      <c r="E15" s="14"/>
      <c r="F15" s="155" t="s">
        <v>434</v>
      </c>
      <c r="G15" s="155"/>
      <c r="H15" s="155"/>
      <c r="I15" s="155"/>
      <c r="J15" s="155"/>
      <c r="K15" s="155"/>
      <c r="L15" s="155"/>
      <c r="M15" s="21"/>
    </row>
    <row r="16" spans="1:13" s="7" customFormat="1" ht="15" customHeight="1">
      <c r="A16" s="31"/>
      <c r="B16" s="31"/>
      <c r="C16" s="19"/>
      <c r="D16" s="78"/>
      <c r="E16" s="14"/>
      <c r="F16" s="155" t="s">
        <v>0</v>
      </c>
      <c r="G16" s="155"/>
      <c r="H16" s="155"/>
      <c r="I16" s="155"/>
      <c r="J16" s="155"/>
      <c r="K16" s="155"/>
      <c r="L16" s="155"/>
      <c r="M16" s="21"/>
    </row>
    <row r="17" spans="1:13" s="7" customFormat="1" ht="15" customHeight="1">
      <c r="A17" s="31"/>
      <c r="B17" s="31"/>
      <c r="C17" s="19"/>
      <c r="D17" s="78"/>
      <c r="E17" s="14"/>
      <c r="F17" s="155" t="s">
        <v>435</v>
      </c>
      <c r="G17" s="155"/>
      <c r="H17" s="155"/>
      <c r="I17" s="155"/>
      <c r="J17" s="155"/>
      <c r="K17" s="155"/>
      <c r="L17" s="155"/>
      <c r="M17" s="21"/>
    </row>
    <row r="18" spans="1:13" s="7" customFormat="1" ht="15" customHeight="1">
      <c r="A18" s="31"/>
      <c r="B18" s="31"/>
      <c r="C18" s="19"/>
      <c r="D18" s="78"/>
      <c r="E18" s="14"/>
      <c r="F18" s="156" t="s">
        <v>436</v>
      </c>
      <c r="G18" s="156"/>
      <c r="H18" s="156"/>
      <c r="I18" s="156"/>
      <c r="J18" s="156"/>
      <c r="K18" s="156"/>
      <c r="L18" s="156"/>
      <c r="M18" s="151"/>
    </row>
    <row r="19" spans="1:13" s="12" customFormat="1" ht="19.5" customHeight="1">
      <c r="A19" s="31"/>
      <c r="B19" s="31"/>
      <c r="C19" s="19"/>
      <c r="D19" s="78"/>
      <c r="E19" s="14"/>
      <c r="F19" s="15"/>
      <c r="G19" s="14"/>
      <c r="H19" s="14"/>
      <c r="I19" s="15"/>
      <c r="J19" s="35" t="s">
        <v>237</v>
      </c>
      <c r="K19" s="14"/>
    </row>
    <row r="20" spans="1:13" ht="15.75">
      <c r="A20" s="157" t="s">
        <v>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07"/>
    </row>
    <row r="21" spans="1:13" ht="15.75">
      <c r="A21" s="158" t="s">
        <v>392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07"/>
    </row>
    <row r="22" spans="1:13" ht="15.75">
      <c r="A22" s="154" t="s">
        <v>187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07"/>
    </row>
    <row r="23" spans="1:13" ht="15.75">
      <c r="A23" s="157" t="s">
        <v>188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07"/>
    </row>
    <row r="24" spans="1:13" s="17" customFormat="1">
      <c r="A24" s="17" t="s">
        <v>242</v>
      </c>
      <c r="B24" s="7"/>
      <c r="C24" s="69"/>
      <c r="D24" s="16"/>
      <c r="F24" s="70"/>
      <c r="J24" s="16"/>
      <c r="K24" s="107"/>
    </row>
    <row r="25" spans="1:13" ht="12.75" customHeight="1">
      <c r="A25" s="110"/>
      <c r="B25" s="111"/>
      <c r="C25" s="77" t="s">
        <v>441</v>
      </c>
      <c r="D25" s="111"/>
      <c r="E25" s="111"/>
      <c r="F25" s="91"/>
      <c r="G25" s="77" t="s">
        <v>437</v>
      </c>
      <c r="H25" s="77"/>
      <c r="I25" s="77"/>
      <c r="K25" s="107"/>
    </row>
    <row r="26" spans="1:13" s="2" customFormat="1" ht="12.75" customHeight="1">
      <c r="A26" s="161" t="s">
        <v>2</v>
      </c>
      <c r="B26" s="161" t="s">
        <v>3</v>
      </c>
      <c r="C26" s="163" t="s">
        <v>4</v>
      </c>
      <c r="D26" s="164" t="s">
        <v>243</v>
      </c>
      <c r="E26" s="165" t="s">
        <v>245</v>
      </c>
      <c r="F26" s="166"/>
      <c r="G26" s="165" t="s">
        <v>244</v>
      </c>
      <c r="H26" s="167"/>
      <c r="I26" s="166"/>
      <c r="J26" s="152" t="s">
        <v>263</v>
      </c>
      <c r="K26" s="152" t="s">
        <v>393</v>
      </c>
    </row>
    <row r="27" spans="1:13" s="2" customFormat="1" ht="51" customHeight="1">
      <c r="A27" s="162"/>
      <c r="B27" s="162"/>
      <c r="C27" s="152"/>
      <c r="D27" s="161"/>
      <c r="E27" s="112" t="s">
        <v>5</v>
      </c>
      <c r="F27" s="92" t="s">
        <v>158</v>
      </c>
      <c r="G27" s="112" t="s">
        <v>6</v>
      </c>
      <c r="H27" s="149" t="s">
        <v>159</v>
      </c>
      <c r="I27" s="112" t="s">
        <v>7</v>
      </c>
      <c r="J27" s="153"/>
      <c r="K27" s="153"/>
    </row>
    <row r="28" spans="1:13" s="3" customFormat="1" ht="12" customHeight="1">
      <c r="A28" s="56">
        <v>1</v>
      </c>
      <c r="B28" s="56">
        <v>2</v>
      </c>
      <c r="C28" s="104">
        <v>3</v>
      </c>
      <c r="D28" s="56">
        <v>4</v>
      </c>
      <c r="E28" s="104">
        <v>5</v>
      </c>
      <c r="F28" s="93">
        <v>6</v>
      </c>
      <c r="G28" s="104">
        <v>7</v>
      </c>
      <c r="H28" s="56">
        <v>8</v>
      </c>
      <c r="I28" s="104">
        <v>9</v>
      </c>
      <c r="J28" s="56">
        <v>10</v>
      </c>
      <c r="K28" s="113">
        <v>11</v>
      </c>
    </row>
    <row r="29" spans="1:13" hidden="1">
      <c r="A29" s="80">
        <v>1</v>
      </c>
      <c r="B29" s="43" t="s">
        <v>373</v>
      </c>
      <c r="C29" s="41">
        <v>1</v>
      </c>
      <c r="D29" s="41">
        <v>5224.43</v>
      </c>
      <c r="E29" s="41"/>
      <c r="F29" s="94">
        <v>1567.33</v>
      </c>
      <c r="G29" s="41"/>
      <c r="H29" s="57"/>
      <c r="I29" s="57"/>
      <c r="J29" s="41">
        <f>(D29*C29)+(E29+I29+G29+H29+F29)</f>
        <v>6791.76</v>
      </c>
      <c r="K29" s="42">
        <f>J29*4</f>
        <v>27167.040000000001</v>
      </c>
    </row>
    <row r="30" spans="1:13" ht="14.25" hidden="1" customHeight="1">
      <c r="A30" s="80">
        <v>2</v>
      </c>
      <c r="B30" s="43" t="s">
        <v>374</v>
      </c>
      <c r="C30" s="41">
        <v>1</v>
      </c>
      <c r="D30" s="41">
        <v>4997.6400000000003</v>
      </c>
      <c r="E30" s="41"/>
      <c r="F30" s="94">
        <v>1499.29</v>
      </c>
      <c r="G30" s="41"/>
      <c r="H30" s="57"/>
      <c r="I30" s="57"/>
      <c r="J30" s="41">
        <f>(D30*C30)+(E30+I30+G30+H30+F30)</f>
        <v>6496.93</v>
      </c>
      <c r="K30" s="42">
        <f t="shared" ref="K30:K93" si="0">J30*4</f>
        <v>25987.72</v>
      </c>
    </row>
    <row r="31" spans="1:13" ht="12.75" hidden="1" customHeight="1">
      <c r="A31" s="80">
        <v>3</v>
      </c>
      <c r="B31" s="43" t="s">
        <v>375</v>
      </c>
      <c r="C31" s="41">
        <v>1</v>
      </c>
      <c r="D31" s="41">
        <v>4462.18</v>
      </c>
      <c r="E31" s="41"/>
      <c r="F31" s="94">
        <v>1338.65</v>
      </c>
      <c r="G31" s="41"/>
      <c r="H31" s="57"/>
      <c r="I31" s="57"/>
      <c r="J31" s="41">
        <f>(D31*C31)+(E31+I31+G31+H31+F31)</f>
        <v>5800.83</v>
      </c>
      <c r="K31" s="42">
        <f t="shared" si="0"/>
        <v>23203.32</v>
      </c>
    </row>
    <row r="32" spans="1:13" hidden="1">
      <c r="A32" s="50"/>
      <c r="B32" s="86" t="s">
        <v>8</v>
      </c>
      <c r="C32" s="39">
        <f>SUM(C29:C31)</f>
        <v>3</v>
      </c>
      <c r="D32" s="39">
        <f>(J32-I32-H32-G32-F32)/C32</f>
        <v>4894.75</v>
      </c>
      <c r="E32" s="39"/>
      <c r="F32" s="40">
        <f>SUM(F29:F31)</f>
        <v>4405.2700000000004</v>
      </c>
      <c r="G32" s="41"/>
      <c r="H32" s="57"/>
      <c r="I32" s="59"/>
      <c r="J32" s="39">
        <f>SUM(J29:J31)</f>
        <v>19089.52</v>
      </c>
      <c r="K32" s="39">
        <f t="shared" si="0"/>
        <v>76358.080000000002</v>
      </c>
    </row>
    <row r="33" spans="1:11" hidden="1">
      <c r="A33" s="114"/>
      <c r="B33" s="114" t="s">
        <v>9</v>
      </c>
      <c r="C33" s="39"/>
      <c r="D33" s="39"/>
      <c r="E33" s="39"/>
      <c r="F33" s="40"/>
      <c r="G33" s="39"/>
      <c r="H33" s="39"/>
      <c r="I33" s="39"/>
      <c r="J33" s="39"/>
      <c r="K33" s="42"/>
    </row>
    <row r="34" spans="1:11" ht="12.75" hidden="1" customHeight="1">
      <c r="A34" s="80">
        <v>4</v>
      </c>
      <c r="B34" s="43" t="s">
        <v>10</v>
      </c>
      <c r="C34" s="41">
        <v>1</v>
      </c>
      <c r="D34" s="41">
        <v>4144.5</v>
      </c>
      <c r="E34" s="41"/>
      <c r="F34" s="94"/>
      <c r="G34" s="41"/>
      <c r="H34" s="57"/>
      <c r="I34" s="57"/>
      <c r="J34" s="41">
        <f>(D34*C34)+(E34+I34+G34+H34)</f>
        <v>4144.5</v>
      </c>
      <c r="K34" s="42">
        <f t="shared" si="0"/>
        <v>16578</v>
      </c>
    </row>
    <row r="35" spans="1:11" hidden="1">
      <c r="A35" s="80">
        <v>5</v>
      </c>
      <c r="B35" s="43" t="s">
        <v>376</v>
      </c>
      <c r="C35" s="41">
        <v>1</v>
      </c>
      <c r="D35" s="41">
        <v>2310</v>
      </c>
      <c r="E35" s="41"/>
      <c r="F35" s="94"/>
      <c r="G35" s="41"/>
      <c r="H35" s="57"/>
      <c r="I35" s="57"/>
      <c r="J35" s="41">
        <f>(D35*C35)+(E35+I35+G35+H35)</f>
        <v>2310</v>
      </c>
      <c r="K35" s="42">
        <f t="shared" si="0"/>
        <v>9240</v>
      </c>
    </row>
    <row r="36" spans="1:11" hidden="1">
      <c r="A36" s="80">
        <v>6</v>
      </c>
      <c r="B36" s="43" t="s">
        <v>377</v>
      </c>
      <c r="C36" s="41">
        <v>1</v>
      </c>
      <c r="D36" s="41">
        <v>2190</v>
      </c>
      <c r="E36" s="41"/>
      <c r="F36" s="94"/>
      <c r="G36" s="41"/>
      <c r="H36" s="57"/>
      <c r="I36" s="57"/>
      <c r="J36" s="41">
        <f>(D36*C36)+(E36+I36+G36+H36)</f>
        <v>2190</v>
      </c>
      <c r="K36" s="42">
        <f t="shared" si="0"/>
        <v>8760</v>
      </c>
    </row>
    <row r="37" spans="1:11" hidden="1">
      <c r="A37" s="80">
        <v>7</v>
      </c>
      <c r="B37" s="43" t="s">
        <v>121</v>
      </c>
      <c r="C37" s="41">
        <v>0.5</v>
      </c>
      <c r="D37" s="41">
        <v>2056.8000000000002</v>
      </c>
      <c r="E37" s="41"/>
      <c r="F37" s="94"/>
      <c r="G37" s="41"/>
      <c r="H37" s="57"/>
      <c r="I37" s="57"/>
      <c r="J37" s="41">
        <f>(D37*C37)+(E37+I37+G37+H37)</f>
        <v>1028.4000000000001</v>
      </c>
      <c r="K37" s="42">
        <f t="shared" si="0"/>
        <v>4113.6000000000004</v>
      </c>
    </row>
    <row r="38" spans="1:11" ht="12" hidden="1" customHeight="1">
      <c r="A38" s="80"/>
      <c r="B38" s="86" t="s">
        <v>8</v>
      </c>
      <c r="C38" s="39">
        <f>SUM(C34:C37)</f>
        <v>3.5</v>
      </c>
      <c r="D38" s="39">
        <f>J38/C38</f>
        <v>2763.6857142857143</v>
      </c>
      <c r="E38" s="39"/>
      <c r="F38" s="40"/>
      <c r="G38" s="41"/>
      <c r="H38" s="57"/>
      <c r="I38" s="57"/>
      <c r="J38" s="39">
        <f>SUM(J34:J37)</f>
        <v>9672.9</v>
      </c>
      <c r="K38" s="39">
        <f t="shared" si="0"/>
        <v>38691.599999999999</v>
      </c>
    </row>
    <row r="39" spans="1:11" hidden="1">
      <c r="A39" s="114"/>
      <c r="B39" s="114" t="s">
        <v>11</v>
      </c>
      <c r="C39" s="39"/>
      <c r="D39" s="39"/>
      <c r="E39" s="39"/>
      <c r="F39" s="40"/>
      <c r="G39" s="39"/>
      <c r="H39" s="39"/>
      <c r="I39" s="39"/>
      <c r="J39" s="39"/>
      <c r="K39" s="42"/>
    </row>
    <row r="40" spans="1:11" hidden="1">
      <c r="A40" s="80">
        <v>8</v>
      </c>
      <c r="B40" s="82" t="s">
        <v>12</v>
      </c>
      <c r="C40" s="41">
        <v>1</v>
      </c>
      <c r="D40" s="41">
        <v>3927.15</v>
      </c>
      <c r="E40" s="41"/>
      <c r="F40" s="94"/>
      <c r="G40" s="41"/>
      <c r="H40" s="57"/>
      <c r="I40" s="57"/>
      <c r="J40" s="41">
        <f>(D40*C40)+(E40+I40+G40+H40)</f>
        <v>3927.15</v>
      </c>
      <c r="K40" s="42">
        <f t="shared" si="0"/>
        <v>15708.6</v>
      </c>
    </row>
    <row r="41" spans="1:11" hidden="1">
      <c r="A41" s="80">
        <v>9</v>
      </c>
      <c r="B41" s="82" t="s">
        <v>265</v>
      </c>
      <c r="C41" s="41">
        <v>8.5</v>
      </c>
      <c r="D41" s="41">
        <v>2310</v>
      </c>
      <c r="E41" s="41"/>
      <c r="F41" s="94"/>
      <c r="G41" s="41"/>
      <c r="H41" s="57"/>
      <c r="I41" s="57"/>
      <c r="J41" s="41">
        <f>(D41*C41)+(E41+I41+G41+H41)</f>
        <v>19635</v>
      </c>
      <c r="K41" s="42">
        <f t="shared" si="0"/>
        <v>78540</v>
      </c>
    </row>
    <row r="42" spans="1:11" ht="12" hidden="1" customHeight="1">
      <c r="A42" s="50"/>
      <c r="B42" s="86" t="s">
        <v>8</v>
      </c>
      <c r="C42" s="39">
        <f>SUM(C40:C41)</f>
        <v>9.5</v>
      </c>
      <c r="D42" s="39">
        <f>J42/C42</f>
        <v>2480.226315789474</v>
      </c>
      <c r="E42" s="39"/>
      <c r="F42" s="40"/>
      <c r="G42" s="41"/>
      <c r="H42" s="57"/>
      <c r="I42" s="57"/>
      <c r="J42" s="39">
        <f>SUM(J40:J41)</f>
        <v>23562.15</v>
      </c>
      <c r="K42" s="39">
        <f t="shared" si="0"/>
        <v>94248.6</v>
      </c>
    </row>
    <row r="43" spans="1:11" hidden="1">
      <c r="A43" s="114"/>
      <c r="B43" s="114" t="s">
        <v>13</v>
      </c>
      <c r="C43" s="39"/>
      <c r="D43" s="39"/>
      <c r="E43" s="39"/>
      <c r="F43" s="40"/>
      <c r="G43" s="39"/>
      <c r="H43" s="39"/>
      <c r="I43" s="39"/>
      <c r="J43" s="39"/>
      <c r="K43" s="42"/>
    </row>
    <row r="44" spans="1:11" ht="14.25" hidden="1" customHeight="1">
      <c r="A44" s="80">
        <v>10</v>
      </c>
      <c r="B44" s="82" t="s">
        <v>193</v>
      </c>
      <c r="C44" s="41">
        <v>1</v>
      </c>
      <c r="D44" s="41">
        <v>2431.1999999999998</v>
      </c>
      <c r="E44" s="41"/>
      <c r="F44" s="94"/>
      <c r="G44" s="41"/>
      <c r="H44" s="57"/>
      <c r="I44" s="57"/>
      <c r="J44" s="41">
        <f>(D44*C44)+(E44+I44+G44+H44)</f>
        <v>2431.1999999999998</v>
      </c>
      <c r="K44" s="42">
        <f t="shared" si="0"/>
        <v>9724.7999999999993</v>
      </c>
    </row>
    <row r="45" spans="1:11" ht="14.25" hidden="1" customHeight="1">
      <c r="A45" s="80">
        <v>11</v>
      </c>
      <c r="B45" s="82" t="s">
        <v>235</v>
      </c>
      <c r="C45" s="41">
        <v>1</v>
      </c>
      <c r="D45" s="41">
        <v>2056.8000000000002</v>
      </c>
      <c r="E45" s="41"/>
      <c r="F45" s="94"/>
      <c r="G45" s="41"/>
      <c r="H45" s="57"/>
      <c r="I45" s="57"/>
      <c r="J45" s="41">
        <f>(D45*C45)+(E45+I45+G45+H45)</f>
        <v>2056.8000000000002</v>
      </c>
      <c r="K45" s="42">
        <f t="shared" si="0"/>
        <v>8227.2000000000007</v>
      </c>
    </row>
    <row r="46" spans="1:11" ht="14.25" hidden="1" customHeight="1">
      <c r="A46" s="80">
        <v>12</v>
      </c>
      <c r="B46" s="82" t="s">
        <v>122</v>
      </c>
      <c r="C46" s="41">
        <v>0.5</v>
      </c>
      <c r="D46" s="41">
        <v>1936.8</v>
      </c>
      <c r="E46" s="41"/>
      <c r="F46" s="94"/>
      <c r="G46" s="41"/>
      <c r="H46" s="57"/>
      <c r="I46" s="57"/>
      <c r="J46" s="41">
        <f>(D46*C46)+(E46+I46+G46+H46)</f>
        <v>968.4</v>
      </c>
      <c r="K46" s="42">
        <f t="shared" si="0"/>
        <v>3873.6</v>
      </c>
    </row>
    <row r="47" spans="1:11" ht="12.75" hidden="1" customHeight="1">
      <c r="A47" s="80"/>
      <c r="B47" s="86" t="s">
        <v>8</v>
      </c>
      <c r="C47" s="39">
        <f>SUM(C44:C46)</f>
        <v>2.5</v>
      </c>
      <c r="D47" s="39">
        <f>J47/C47</f>
        <v>2182.56</v>
      </c>
      <c r="E47" s="39"/>
      <c r="F47" s="40"/>
      <c r="G47" s="41"/>
      <c r="H47" s="57"/>
      <c r="I47" s="57"/>
      <c r="J47" s="39">
        <f>SUM(J44:J46)</f>
        <v>5456.4</v>
      </c>
      <c r="K47" s="39">
        <f t="shared" si="0"/>
        <v>21825.599999999999</v>
      </c>
    </row>
    <row r="48" spans="1:11" ht="13.5" hidden="1" customHeight="1">
      <c r="A48" s="159" t="s">
        <v>14</v>
      </c>
      <c r="B48" s="160"/>
      <c r="C48" s="39"/>
      <c r="D48" s="39"/>
      <c r="E48" s="39"/>
      <c r="F48" s="40"/>
      <c r="G48" s="41"/>
      <c r="H48" s="57"/>
      <c r="I48" s="57"/>
      <c r="J48" s="39"/>
      <c r="K48" s="42"/>
    </row>
    <row r="49" spans="1:11" hidden="1">
      <c r="A49" s="80">
        <v>13</v>
      </c>
      <c r="B49" s="82" t="s">
        <v>15</v>
      </c>
      <c r="C49" s="41">
        <v>0.5</v>
      </c>
      <c r="D49" s="41">
        <v>2056.8000000000002</v>
      </c>
      <c r="E49" s="41"/>
      <c r="F49" s="94"/>
      <c r="G49" s="41"/>
      <c r="H49" s="57"/>
      <c r="I49" s="57"/>
      <c r="J49" s="41">
        <f>(D49*C49)+(E49+I49+G49+H49)</f>
        <v>1028.4000000000001</v>
      </c>
      <c r="K49" s="42">
        <f t="shared" si="0"/>
        <v>4113.6000000000004</v>
      </c>
    </row>
    <row r="50" spans="1:11" hidden="1">
      <c r="A50" s="80">
        <v>14</v>
      </c>
      <c r="B50" s="82" t="s">
        <v>16</v>
      </c>
      <c r="C50" s="41">
        <v>1</v>
      </c>
      <c r="D50" s="41">
        <v>2056.8000000000002</v>
      </c>
      <c r="E50" s="41"/>
      <c r="F50" s="94"/>
      <c r="G50" s="41"/>
      <c r="H50" s="57"/>
      <c r="I50" s="57"/>
      <c r="J50" s="41">
        <f>(D50*C50)+(E50+I50+G50+H50)</f>
        <v>2056.8000000000002</v>
      </c>
      <c r="K50" s="42">
        <f t="shared" si="0"/>
        <v>8227.2000000000007</v>
      </c>
    </row>
    <row r="51" spans="1:11" hidden="1">
      <c r="A51" s="80"/>
      <c r="B51" s="86" t="s">
        <v>8</v>
      </c>
      <c r="C51" s="39">
        <f>SUM(C49:C50)</f>
        <v>1.5</v>
      </c>
      <c r="D51" s="39">
        <f>J51/C51</f>
        <v>2056.8000000000002</v>
      </c>
      <c r="E51" s="41"/>
      <c r="F51" s="94"/>
      <c r="G51" s="41"/>
      <c r="H51" s="57"/>
      <c r="I51" s="57"/>
      <c r="J51" s="39">
        <f>SUM(J49:J50)</f>
        <v>3085.2000000000003</v>
      </c>
      <c r="K51" s="39">
        <f t="shared" si="0"/>
        <v>12340.800000000001</v>
      </c>
    </row>
    <row r="52" spans="1:11" hidden="1">
      <c r="A52" s="80"/>
      <c r="B52" s="114" t="s">
        <v>18</v>
      </c>
      <c r="C52" s="39"/>
      <c r="D52" s="41"/>
      <c r="E52" s="41"/>
      <c r="F52" s="94"/>
      <c r="G52" s="41"/>
      <c r="H52" s="57"/>
      <c r="I52" s="57"/>
      <c r="J52" s="39"/>
      <c r="K52" s="42"/>
    </row>
    <row r="53" spans="1:11" hidden="1">
      <c r="A53" s="80">
        <v>15</v>
      </c>
      <c r="B53" s="82" t="s">
        <v>175</v>
      </c>
      <c r="C53" s="39">
        <v>10.5</v>
      </c>
      <c r="D53" s="39">
        <v>1816.8</v>
      </c>
      <c r="E53" s="41"/>
      <c r="F53" s="94"/>
      <c r="G53" s="41"/>
      <c r="H53" s="57"/>
      <c r="I53" s="57"/>
      <c r="J53" s="39">
        <f>(D53*C53)+(E53+I53+G53+H53)</f>
        <v>19076.399999999998</v>
      </c>
      <c r="K53" s="39">
        <f t="shared" si="0"/>
        <v>76305.599999999991</v>
      </c>
    </row>
    <row r="54" spans="1:11" hidden="1">
      <c r="A54" s="114"/>
      <c r="B54" s="114" t="s">
        <v>19</v>
      </c>
      <c r="C54" s="39"/>
      <c r="D54" s="39"/>
      <c r="E54" s="39"/>
      <c r="F54" s="40"/>
      <c r="G54" s="39"/>
      <c r="H54" s="39"/>
      <c r="I54" s="39"/>
      <c r="J54" s="39"/>
      <c r="K54" s="42"/>
    </row>
    <row r="55" spans="1:11" hidden="1">
      <c r="A55" s="80">
        <v>16</v>
      </c>
      <c r="B55" s="82" t="s">
        <v>266</v>
      </c>
      <c r="C55" s="41">
        <v>4.5</v>
      </c>
      <c r="D55" s="41">
        <v>1796.8</v>
      </c>
      <c r="E55" s="41"/>
      <c r="F55" s="94"/>
      <c r="G55" s="41"/>
      <c r="H55" s="57"/>
      <c r="I55" s="57"/>
      <c r="J55" s="41">
        <f>(D55*C55)+(E55+I55+G55+H55)</f>
        <v>8085.5999999999995</v>
      </c>
      <c r="K55" s="42">
        <f t="shared" si="0"/>
        <v>32342.399999999998</v>
      </c>
    </row>
    <row r="56" spans="1:11" hidden="1">
      <c r="A56" s="114"/>
      <c r="B56" s="86" t="s">
        <v>8</v>
      </c>
      <c r="C56" s="39">
        <f>SUM(C55:C55)</f>
        <v>4.5</v>
      </c>
      <c r="D56" s="39">
        <f>J56/C56</f>
        <v>1796.8</v>
      </c>
      <c r="E56" s="39"/>
      <c r="F56" s="40"/>
      <c r="G56" s="41"/>
      <c r="H56" s="57"/>
      <c r="I56" s="57"/>
      <c r="J56" s="39">
        <f>SUM(J55:J55)</f>
        <v>8085.5999999999995</v>
      </c>
      <c r="K56" s="39">
        <f t="shared" si="0"/>
        <v>32342.399999999998</v>
      </c>
    </row>
    <row r="57" spans="1:11" ht="14.25" hidden="1" customHeight="1">
      <c r="A57" s="114"/>
      <c r="B57" s="114" t="s">
        <v>20</v>
      </c>
      <c r="C57" s="39"/>
      <c r="D57" s="39"/>
      <c r="E57" s="39"/>
      <c r="F57" s="40"/>
      <c r="G57" s="41"/>
      <c r="H57" s="57"/>
      <c r="I57" s="57"/>
      <c r="J57" s="39"/>
      <c r="K57" s="42"/>
    </row>
    <row r="58" spans="1:11" hidden="1">
      <c r="A58" s="81">
        <v>17</v>
      </c>
      <c r="B58" s="82" t="s">
        <v>141</v>
      </c>
      <c r="C58" s="41">
        <v>1</v>
      </c>
      <c r="D58" s="42">
        <v>2631.6</v>
      </c>
      <c r="E58" s="42"/>
      <c r="F58" s="48"/>
      <c r="G58" s="42"/>
      <c r="H58" s="58"/>
      <c r="I58" s="58"/>
      <c r="J58" s="42">
        <f t="shared" ref="J58:J64" si="1">(D58*C58)+(E58+I58+G58+H58)</f>
        <v>2631.6</v>
      </c>
      <c r="K58" s="42">
        <f t="shared" si="0"/>
        <v>10526.4</v>
      </c>
    </row>
    <row r="59" spans="1:11" hidden="1">
      <c r="A59" s="81">
        <v>18</v>
      </c>
      <c r="B59" s="82" t="s">
        <v>267</v>
      </c>
      <c r="C59" s="41">
        <v>2</v>
      </c>
      <c r="D59" s="42">
        <v>2123.4</v>
      </c>
      <c r="E59" s="42"/>
      <c r="F59" s="48"/>
      <c r="G59" s="42"/>
      <c r="H59" s="58"/>
      <c r="I59" s="58"/>
      <c r="J59" s="42">
        <f t="shared" si="1"/>
        <v>4246.8</v>
      </c>
      <c r="K59" s="42">
        <f t="shared" si="0"/>
        <v>16987.2</v>
      </c>
    </row>
    <row r="60" spans="1:11" hidden="1">
      <c r="A60" s="81">
        <v>19</v>
      </c>
      <c r="B60" s="82" t="s">
        <v>23</v>
      </c>
      <c r="C60" s="41">
        <v>0.5</v>
      </c>
      <c r="D60" s="42">
        <v>2190</v>
      </c>
      <c r="E60" s="42"/>
      <c r="F60" s="48"/>
      <c r="G60" s="42"/>
      <c r="H60" s="58"/>
      <c r="I60" s="58"/>
      <c r="J60" s="42">
        <f t="shared" si="1"/>
        <v>1095</v>
      </c>
      <c r="K60" s="42">
        <f t="shared" si="0"/>
        <v>4380</v>
      </c>
    </row>
    <row r="61" spans="1:11" hidden="1">
      <c r="A61" s="81">
        <v>20</v>
      </c>
      <c r="B61" s="82" t="s">
        <v>211</v>
      </c>
      <c r="C61" s="41">
        <v>0.25</v>
      </c>
      <c r="D61" s="42">
        <v>2056.8000000000002</v>
      </c>
      <c r="E61" s="42"/>
      <c r="F61" s="48"/>
      <c r="G61" s="42"/>
      <c r="H61" s="58"/>
      <c r="I61" s="58"/>
      <c r="J61" s="42">
        <f t="shared" si="1"/>
        <v>514.20000000000005</v>
      </c>
      <c r="K61" s="42">
        <f t="shared" si="0"/>
        <v>2056.8000000000002</v>
      </c>
    </row>
    <row r="62" spans="1:11" hidden="1">
      <c r="A62" s="81">
        <v>21</v>
      </c>
      <c r="B62" s="43" t="s">
        <v>212</v>
      </c>
      <c r="C62" s="42">
        <v>0.25</v>
      </c>
      <c r="D62" s="42">
        <v>2190</v>
      </c>
      <c r="E62" s="44"/>
      <c r="F62" s="45"/>
      <c r="G62" s="42">
        <v>68.44</v>
      </c>
      <c r="H62" s="58"/>
      <c r="I62" s="58"/>
      <c r="J62" s="42">
        <f t="shared" si="1"/>
        <v>615.94000000000005</v>
      </c>
      <c r="K62" s="42">
        <f t="shared" si="0"/>
        <v>2463.7600000000002</v>
      </c>
    </row>
    <row r="63" spans="1:11" hidden="1">
      <c r="A63" s="81">
        <v>22</v>
      </c>
      <c r="B63" s="82" t="s">
        <v>213</v>
      </c>
      <c r="C63" s="41">
        <v>1</v>
      </c>
      <c r="D63" s="42">
        <v>2190</v>
      </c>
      <c r="E63" s="42"/>
      <c r="F63" s="48"/>
      <c r="G63" s="42"/>
      <c r="H63" s="58"/>
      <c r="I63" s="58"/>
      <c r="J63" s="42">
        <f t="shared" si="1"/>
        <v>2190</v>
      </c>
      <c r="K63" s="42">
        <f t="shared" si="0"/>
        <v>8760</v>
      </c>
    </row>
    <row r="64" spans="1:11" hidden="1">
      <c r="A64" s="81">
        <v>23</v>
      </c>
      <c r="B64" s="82" t="s">
        <v>430</v>
      </c>
      <c r="C64" s="41">
        <v>0.25</v>
      </c>
      <c r="D64" s="42">
        <v>1696.8</v>
      </c>
      <c r="E64" s="42"/>
      <c r="F64" s="48"/>
      <c r="G64" s="42"/>
      <c r="H64" s="58"/>
      <c r="I64" s="58"/>
      <c r="J64" s="42">
        <f t="shared" si="1"/>
        <v>424.2</v>
      </c>
      <c r="K64" s="42">
        <f t="shared" si="0"/>
        <v>1696.8</v>
      </c>
    </row>
    <row r="65" spans="1:11" hidden="1">
      <c r="A65" s="114"/>
      <c r="B65" s="86" t="s">
        <v>8</v>
      </c>
      <c r="C65" s="39">
        <f>SUM(C58:C64)</f>
        <v>5.25</v>
      </c>
      <c r="D65" s="39">
        <f>(J65-I65-H65-G65)/C65</f>
        <v>2218.9142857142861</v>
      </c>
      <c r="E65" s="39"/>
      <c r="F65" s="40"/>
      <c r="G65" s="44">
        <f>SUM(G58:G64)</f>
        <v>68.44</v>
      </c>
      <c r="H65" s="57"/>
      <c r="I65" s="57"/>
      <c r="J65" s="39">
        <f>SUM(J58:J64)</f>
        <v>11717.740000000002</v>
      </c>
      <c r="K65" s="39">
        <f t="shared" si="0"/>
        <v>46870.960000000006</v>
      </c>
    </row>
    <row r="66" spans="1:11" ht="12.75" hidden="1" customHeight="1">
      <c r="A66" s="114"/>
      <c r="B66" s="114" t="s">
        <v>28</v>
      </c>
      <c r="C66" s="39"/>
      <c r="D66" s="39"/>
      <c r="E66" s="39"/>
      <c r="F66" s="40"/>
      <c r="G66" s="41"/>
      <c r="H66" s="57"/>
      <c r="I66" s="57"/>
      <c r="J66" s="39"/>
      <c r="K66" s="42"/>
    </row>
    <row r="67" spans="1:11" hidden="1">
      <c r="A67" s="81">
        <v>24</v>
      </c>
      <c r="B67" s="43" t="s">
        <v>194</v>
      </c>
      <c r="C67" s="41">
        <v>1</v>
      </c>
      <c r="D67" s="41">
        <v>2056.8000000000002</v>
      </c>
      <c r="E67" s="41"/>
      <c r="F67" s="94"/>
      <c r="G67" s="41"/>
      <c r="H67" s="57"/>
      <c r="I67" s="57"/>
      <c r="J67" s="41">
        <f>(D67*C67)+(E67+I67+G67+H67)</f>
        <v>2056.8000000000002</v>
      </c>
      <c r="K67" s="42">
        <f t="shared" si="0"/>
        <v>8227.2000000000007</v>
      </c>
    </row>
    <row r="68" spans="1:11" hidden="1">
      <c r="A68" s="81">
        <v>25</v>
      </c>
      <c r="B68" s="43" t="s">
        <v>195</v>
      </c>
      <c r="C68" s="53">
        <v>2</v>
      </c>
      <c r="D68" s="41">
        <v>1653.6</v>
      </c>
      <c r="E68" s="53"/>
      <c r="F68" s="54"/>
      <c r="G68" s="41"/>
      <c r="H68" s="41"/>
      <c r="I68" s="41"/>
      <c r="J68" s="41">
        <f>(D68*C68)+(E68+I68+G68+H68)</f>
        <v>3307.2</v>
      </c>
      <c r="K68" s="42">
        <f t="shared" si="0"/>
        <v>13228.8</v>
      </c>
    </row>
    <row r="69" spans="1:11" hidden="1">
      <c r="A69" s="81">
        <v>26</v>
      </c>
      <c r="B69" s="43" t="s">
        <v>29</v>
      </c>
      <c r="C69" s="53">
        <v>3</v>
      </c>
      <c r="D69" s="41">
        <v>1653.6</v>
      </c>
      <c r="E69" s="53"/>
      <c r="F69" s="54"/>
      <c r="G69" s="41"/>
      <c r="H69" s="41"/>
      <c r="I69" s="41"/>
      <c r="J69" s="41">
        <f>(D69*C69)+(E69+I69+G69+H69)</f>
        <v>4960.7999999999993</v>
      </c>
      <c r="K69" s="42">
        <f t="shared" si="0"/>
        <v>19843.199999999997</v>
      </c>
    </row>
    <row r="70" spans="1:11" hidden="1">
      <c r="A70" s="81">
        <v>27</v>
      </c>
      <c r="B70" s="43" t="s">
        <v>251</v>
      </c>
      <c r="C70" s="53">
        <v>0.5</v>
      </c>
      <c r="D70" s="41">
        <v>1659.6</v>
      </c>
      <c r="E70" s="53"/>
      <c r="F70" s="54"/>
      <c r="G70" s="41"/>
      <c r="H70" s="41"/>
      <c r="I70" s="41"/>
      <c r="J70" s="41">
        <f>(D70*C70)+(E70+I70+G70+H70)</f>
        <v>829.8</v>
      </c>
      <c r="K70" s="42">
        <f t="shared" si="0"/>
        <v>3319.2</v>
      </c>
    </row>
    <row r="71" spans="1:11" hidden="1">
      <c r="A71" s="81">
        <v>28</v>
      </c>
      <c r="B71" s="43" t="s">
        <v>30</v>
      </c>
      <c r="C71" s="42">
        <v>4.5</v>
      </c>
      <c r="D71" s="41">
        <v>1653.6</v>
      </c>
      <c r="E71" s="39"/>
      <c r="F71" s="40"/>
      <c r="G71" s="41"/>
      <c r="H71" s="41"/>
      <c r="I71" s="41"/>
      <c r="J71" s="41">
        <f>(D71*C71)+(E71+I71+G71+H71)</f>
        <v>7441.2</v>
      </c>
      <c r="K71" s="42">
        <f t="shared" si="0"/>
        <v>29764.799999999999</v>
      </c>
    </row>
    <row r="72" spans="1:11" hidden="1">
      <c r="A72" s="114"/>
      <c r="B72" s="86" t="s">
        <v>8</v>
      </c>
      <c r="C72" s="39">
        <f>C67+C68+C69+C70+C71</f>
        <v>11</v>
      </c>
      <c r="D72" s="39">
        <f>(J72-I72-H72-G72)/C72</f>
        <v>1690.5272727272727</v>
      </c>
      <c r="E72" s="39"/>
      <c r="F72" s="40"/>
      <c r="G72" s="39">
        <f>G67+G68+G69+G70+G71</f>
        <v>0</v>
      </c>
      <c r="H72" s="44">
        <f>SUM(H67:H71)</f>
        <v>0</v>
      </c>
      <c r="I72" s="41"/>
      <c r="J72" s="39">
        <f>J67+J68+J69+J70+J71</f>
        <v>18595.8</v>
      </c>
      <c r="K72" s="39">
        <f t="shared" si="0"/>
        <v>74383.199999999997</v>
      </c>
    </row>
    <row r="73" spans="1:11" hidden="1">
      <c r="A73" s="114"/>
      <c r="B73" s="114" t="s">
        <v>32</v>
      </c>
      <c r="C73" s="39"/>
      <c r="D73" s="39"/>
      <c r="E73" s="39"/>
      <c r="F73" s="40"/>
      <c r="G73" s="39"/>
      <c r="H73" s="39"/>
      <c r="I73" s="39"/>
      <c r="J73" s="39"/>
      <c r="K73" s="42"/>
    </row>
    <row r="74" spans="1:11" hidden="1">
      <c r="A74" s="81">
        <v>29</v>
      </c>
      <c r="B74" s="82" t="s">
        <v>33</v>
      </c>
      <c r="C74" s="41">
        <v>0.5</v>
      </c>
      <c r="D74" s="41">
        <v>1936.8</v>
      </c>
      <c r="E74" s="41"/>
      <c r="F74" s="94"/>
      <c r="G74" s="41"/>
      <c r="H74" s="41"/>
      <c r="I74" s="41"/>
      <c r="J74" s="41">
        <f>(D74*C74)+(E74+I74+G74+H74)</f>
        <v>968.4</v>
      </c>
      <c r="K74" s="42">
        <f t="shared" si="0"/>
        <v>3873.6</v>
      </c>
    </row>
    <row r="75" spans="1:11" hidden="1">
      <c r="A75" s="81">
        <v>30</v>
      </c>
      <c r="B75" s="82" t="s">
        <v>214</v>
      </c>
      <c r="C75" s="41">
        <v>2.5</v>
      </c>
      <c r="D75" s="41">
        <v>1659.6</v>
      </c>
      <c r="E75" s="41"/>
      <c r="F75" s="94"/>
      <c r="G75" s="42">
        <v>691.5</v>
      </c>
      <c r="H75" s="42">
        <v>387.24</v>
      </c>
      <c r="I75" s="41"/>
      <c r="J75" s="41">
        <f>(D75*C75)+(E75+I75+G75+H75)</f>
        <v>5227.74</v>
      </c>
      <c r="K75" s="42">
        <f t="shared" si="0"/>
        <v>20910.96</v>
      </c>
    </row>
    <row r="76" spans="1:11" hidden="1">
      <c r="A76" s="81">
        <v>31</v>
      </c>
      <c r="B76" s="82" t="s">
        <v>34</v>
      </c>
      <c r="C76" s="41">
        <v>0.5</v>
      </c>
      <c r="D76" s="41">
        <v>1696.8</v>
      </c>
      <c r="E76" s="41"/>
      <c r="F76" s="94"/>
      <c r="G76" s="42">
        <v>106.05</v>
      </c>
      <c r="H76" s="42"/>
      <c r="I76" s="41"/>
      <c r="J76" s="41">
        <f>(D76*C76)+(E76+I76+G76+H76)</f>
        <v>954.44999999999993</v>
      </c>
      <c r="K76" s="42">
        <f t="shared" si="0"/>
        <v>3817.7999999999997</v>
      </c>
    </row>
    <row r="77" spans="1:11" hidden="1">
      <c r="A77" s="81">
        <v>32</v>
      </c>
      <c r="B77" s="82" t="s">
        <v>29</v>
      </c>
      <c r="C77" s="41">
        <v>0.5</v>
      </c>
      <c r="D77" s="41">
        <v>1653.6</v>
      </c>
      <c r="E77" s="41"/>
      <c r="F77" s="94"/>
      <c r="G77" s="42"/>
      <c r="H77" s="42"/>
      <c r="I77" s="41"/>
      <c r="J77" s="41">
        <f>(D77*C77)+(E77+I77+G77+H77)</f>
        <v>826.8</v>
      </c>
      <c r="K77" s="42">
        <f t="shared" si="0"/>
        <v>3307.2</v>
      </c>
    </row>
    <row r="78" spans="1:11" hidden="1">
      <c r="A78" s="114"/>
      <c r="B78" s="86" t="s">
        <v>8</v>
      </c>
      <c r="C78" s="39">
        <f>SUM(C74:C77)</f>
        <v>4</v>
      </c>
      <c r="D78" s="39">
        <f>(J78-I78-H78-G78-E78)/C78</f>
        <v>1698.1499999999999</v>
      </c>
      <c r="E78" s="39"/>
      <c r="F78" s="40"/>
      <c r="G78" s="39">
        <f>SUM(G74:G76)</f>
        <v>797.55</v>
      </c>
      <c r="H78" s="39">
        <f>SUM(H74:H77)</f>
        <v>387.24</v>
      </c>
      <c r="I78" s="41"/>
      <c r="J78" s="39">
        <f>SUM(J74:J77)</f>
        <v>7977.3899999999994</v>
      </c>
      <c r="K78" s="39">
        <f t="shared" si="0"/>
        <v>31909.559999999998</v>
      </c>
    </row>
    <row r="79" spans="1:11" hidden="1">
      <c r="A79" s="114"/>
      <c r="B79" s="114" t="s">
        <v>35</v>
      </c>
      <c r="C79" s="39"/>
      <c r="D79" s="39"/>
      <c r="E79" s="39"/>
      <c r="F79" s="40"/>
      <c r="G79" s="41"/>
      <c r="H79" s="41"/>
      <c r="I79" s="41"/>
      <c r="J79" s="39"/>
      <c r="K79" s="42"/>
    </row>
    <row r="80" spans="1:11" hidden="1">
      <c r="A80" s="81">
        <v>33</v>
      </c>
      <c r="B80" s="82" t="s">
        <v>268</v>
      </c>
      <c r="C80" s="41">
        <v>4</v>
      </c>
      <c r="D80" s="41">
        <v>1786.8</v>
      </c>
      <c r="E80" s="41"/>
      <c r="F80" s="94"/>
      <c r="G80" s="41"/>
      <c r="H80" s="41">
        <v>571.76</v>
      </c>
      <c r="I80" s="41"/>
      <c r="J80" s="41">
        <f>(D80*C80)+(H80+E80+I80+G80)</f>
        <v>7718.96</v>
      </c>
      <c r="K80" s="42">
        <f t="shared" si="0"/>
        <v>30875.84</v>
      </c>
    </row>
    <row r="81" spans="1:11" hidden="1">
      <c r="A81" s="81">
        <v>34</v>
      </c>
      <c r="B81" s="82" t="s">
        <v>36</v>
      </c>
      <c r="C81" s="41">
        <v>2</v>
      </c>
      <c r="D81" s="41">
        <v>1659.6</v>
      </c>
      <c r="E81" s="41"/>
      <c r="F81" s="94"/>
      <c r="G81" s="41"/>
      <c r="H81" s="41">
        <v>331.92</v>
      </c>
      <c r="I81" s="41"/>
      <c r="J81" s="41">
        <f>(D81*C81)+(H81+E81+I81+G81)</f>
        <v>3651.12</v>
      </c>
      <c r="K81" s="42">
        <f t="shared" si="0"/>
        <v>14604.48</v>
      </c>
    </row>
    <row r="82" spans="1:11" hidden="1">
      <c r="A82" s="81">
        <v>35</v>
      </c>
      <c r="B82" s="82" t="s">
        <v>37</v>
      </c>
      <c r="C82" s="41">
        <v>1</v>
      </c>
      <c r="D82" s="41">
        <v>1653.6</v>
      </c>
      <c r="E82" s="41"/>
      <c r="F82" s="94"/>
      <c r="G82" s="41"/>
      <c r="H82" s="41">
        <v>66.14</v>
      </c>
      <c r="I82" s="41"/>
      <c r="J82" s="41">
        <f>(D82*C82)+(H82+E82+I82+G82)</f>
        <v>1719.74</v>
      </c>
      <c r="K82" s="42">
        <f t="shared" si="0"/>
        <v>6878.96</v>
      </c>
    </row>
    <row r="83" spans="1:11" hidden="1">
      <c r="A83" s="114"/>
      <c r="B83" s="86" t="s">
        <v>8</v>
      </c>
      <c r="C83" s="39">
        <f>SUM(C80:C82)</f>
        <v>7</v>
      </c>
      <c r="D83" s="39">
        <f>(J83-I83-H83-G83-E83)/C83</f>
        <v>1731.4285714285713</v>
      </c>
      <c r="E83" s="41"/>
      <c r="F83" s="94"/>
      <c r="G83" s="39"/>
      <c r="H83" s="39">
        <f>SUM(H80:H82)</f>
        <v>969.82</v>
      </c>
      <c r="I83" s="41"/>
      <c r="J83" s="39">
        <f>SUM(J80:J82)</f>
        <v>13089.82</v>
      </c>
      <c r="K83" s="39">
        <f t="shared" si="0"/>
        <v>52359.28</v>
      </c>
    </row>
    <row r="84" spans="1:11" hidden="1">
      <c r="A84" s="114"/>
      <c r="B84" s="114" t="s">
        <v>38</v>
      </c>
      <c r="C84" s="39"/>
      <c r="D84" s="39"/>
      <c r="E84" s="39"/>
      <c r="F84" s="40"/>
      <c r="G84" s="41"/>
      <c r="H84" s="41"/>
      <c r="I84" s="41"/>
      <c r="J84" s="39"/>
      <c r="K84" s="42"/>
    </row>
    <row r="85" spans="1:11" hidden="1">
      <c r="A85" s="80">
        <v>36</v>
      </c>
      <c r="B85" s="43" t="s">
        <v>198</v>
      </c>
      <c r="C85" s="51">
        <v>8.5</v>
      </c>
      <c r="D85" s="51">
        <v>1696.8</v>
      </c>
      <c r="E85" s="53"/>
      <c r="F85" s="54"/>
      <c r="G85" s="39">
        <v>212.1</v>
      </c>
      <c r="H85" s="41"/>
      <c r="I85" s="41"/>
      <c r="J85" s="39">
        <f>(D85*C85)+(H85+E85+I85+G85)</f>
        <v>14634.9</v>
      </c>
      <c r="K85" s="39">
        <f t="shared" si="0"/>
        <v>58539.6</v>
      </c>
    </row>
    <row r="86" spans="1:11" ht="13.5" hidden="1" customHeight="1">
      <c r="A86" s="50"/>
      <c r="B86" s="50" t="s">
        <v>44</v>
      </c>
      <c r="C86" s="51"/>
      <c r="D86" s="51"/>
      <c r="E86" s="51"/>
      <c r="F86" s="52"/>
      <c r="G86" s="51"/>
      <c r="H86" s="51"/>
      <c r="I86" s="51"/>
      <c r="J86" s="51"/>
      <c r="K86" s="42"/>
    </row>
    <row r="87" spans="1:11" ht="12" hidden="1" customHeight="1">
      <c r="A87" s="80">
        <v>37</v>
      </c>
      <c r="B87" s="43" t="s">
        <v>191</v>
      </c>
      <c r="C87" s="51">
        <v>1</v>
      </c>
      <c r="D87" s="51">
        <v>1671.6</v>
      </c>
      <c r="E87" s="51"/>
      <c r="F87" s="52"/>
      <c r="G87" s="39"/>
      <c r="H87" s="39"/>
      <c r="I87" s="39"/>
      <c r="J87" s="39">
        <f>(D87*C87)+(H87+E87+I87+G87+F87)</f>
        <v>1671.6</v>
      </c>
      <c r="K87" s="39">
        <f t="shared" si="0"/>
        <v>6686.4</v>
      </c>
    </row>
    <row r="88" spans="1:11" ht="24.75" hidden="1" customHeight="1">
      <c r="A88" s="114"/>
      <c r="B88" s="50" t="s">
        <v>124</v>
      </c>
      <c r="C88" s="39"/>
      <c r="D88" s="39"/>
      <c r="E88" s="39"/>
      <c r="F88" s="40"/>
      <c r="G88" s="57"/>
      <c r="H88" s="57"/>
      <c r="I88" s="57"/>
      <c r="J88" s="39"/>
      <c r="K88" s="42"/>
    </row>
    <row r="89" spans="1:11" ht="13.5" hidden="1">
      <c r="A89" s="114"/>
      <c r="B89" s="115" t="s">
        <v>125</v>
      </c>
      <c r="C89" s="39"/>
      <c r="D89" s="39"/>
      <c r="E89" s="39"/>
      <c r="F89" s="40"/>
      <c r="G89" s="41"/>
      <c r="H89" s="41"/>
      <c r="I89" s="41"/>
      <c r="J89" s="39"/>
      <c r="K89" s="42"/>
    </row>
    <row r="90" spans="1:11" hidden="1">
      <c r="A90" s="81">
        <v>38</v>
      </c>
      <c r="B90" s="43" t="s">
        <v>21</v>
      </c>
      <c r="C90" s="42">
        <v>1</v>
      </c>
      <c r="D90" s="42">
        <v>3927.15</v>
      </c>
      <c r="E90" s="44"/>
      <c r="F90" s="45"/>
      <c r="G90" s="42"/>
      <c r="H90" s="42"/>
      <c r="I90" s="42"/>
      <c r="J90" s="42">
        <f>(D90*C90)+(E90+I90+G90+H90)</f>
        <v>3927.15</v>
      </c>
      <c r="K90" s="42">
        <f t="shared" si="0"/>
        <v>15708.6</v>
      </c>
    </row>
    <row r="91" spans="1:11" hidden="1">
      <c r="A91" s="81">
        <v>39</v>
      </c>
      <c r="B91" s="43" t="s">
        <v>184</v>
      </c>
      <c r="C91" s="42">
        <v>0.5</v>
      </c>
      <c r="D91" s="42">
        <v>2056.8000000000002</v>
      </c>
      <c r="E91" s="44"/>
      <c r="F91" s="45"/>
      <c r="G91" s="42"/>
      <c r="H91" s="42"/>
      <c r="I91" s="42"/>
      <c r="J91" s="42">
        <f>(D91*C91)+(E91+I91+G91+H91)</f>
        <v>1028.4000000000001</v>
      </c>
      <c r="K91" s="42">
        <f t="shared" si="0"/>
        <v>4113.6000000000004</v>
      </c>
    </row>
    <row r="92" spans="1:11" hidden="1">
      <c r="A92" s="81">
        <v>40</v>
      </c>
      <c r="B92" s="43" t="s">
        <v>24</v>
      </c>
      <c r="C92" s="42">
        <v>0.5</v>
      </c>
      <c r="D92" s="42">
        <v>2056.8000000000002</v>
      </c>
      <c r="E92" s="44"/>
      <c r="F92" s="45"/>
      <c r="G92" s="42"/>
      <c r="H92" s="42"/>
      <c r="I92" s="42"/>
      <c r="J92" s="42">
        <f>(D92*C92)+(E92+I92+G92+H92)</f>
        <v>1028.4000000000001</v>
      </c>
      <c r="K92" s="42">
        <f t="shared" si="0"/>
        <v>4113.6000000000004</v>
      </c>
    </row>
    <row r="93" spans="1:11" hidden="1">
      <c r="A93" s="81">
        <v>41</v>
      </c>
      <c r="B93" s="43" t="s">
        <v>26</v>
      </c>
      <c r="C93" s="42">
        <v>0.75</v>
      </c>
      <c r="D93" s="42">
        <v>1816.8</v>
      </c>
      <c r="E93" s="44"/>
      <c r="F93" s="45"/>
      <c r="G93" s="42"/>
      <c r="H93" s="42"/>
      <c r="I93" s="42"/>
      <c r="J93" s="42">
        <f>(D93*C93)+(E93+I93+G93+H93)</f>
        <v>1362.6</v>
      </c>
      <c r="K93" s="42">
        <f t="shared" si="0"/>
        <v>5450.4</v>
      </c>
    </row>
    <row r="94" spans="1:11" hidden="1">
      <c r="A94" s="114"/>
      <c r="B94" s="86" t="s">
        <v>8</v>
      </c>
      <c r="C94" s="39">
        <f>SUM(C90:C93)</f>
        <v>2.75</v>
      </c>
      <c r="D94" s="39">
        <f>(J94-I94-H94-G94-E94)/C94</f>
        <v>2671.4727272727278</v>
      </c>
      <c r="E94" s="39"/>
      <c r="F94" s="40"/>
      <c r="G94" s="41"/>
      <c r="H94" s="41"/>
      <c r="I94" s="41"/>
      <c r="J94" s="39">
        <f>SUM(J90:J93)</f>
        <v>7346.5500000000011</v>
      </c>
      <c r="K94" s="39">
        <f t="shared" ref="K94:K155" si="2">J94*4</f>
        <v>29386.200000000004</v>
      </c>
    </row>
    <row r="95" spans="1:11" ht="13.5" hidden="1">
      <c r="A95" s="114"/>
      <c r="B95" s="116" t="s">
        <v>126</v>
      </c>
      <c r="C95" s="39"/>
      <c r="D95" s="39"/>
      <c r="E95" s="39"/>
      <c r="F95" s="40"/>
      <c r="G95" s="41"/>
      <c r="H95" s="41"/>
      <c r="I95" s="41"/>
      <c r="J95" s="39"/>
      <c r="K95" s="42"/>
    </row>
    <row r="96" spans="1:11" ht="13.5" hidden="1" customHeight="1">
      <c r="A96" s="81">
        <v>42</v>
      </c>
      <c r="B96" s="43" t="s">
        <v>127</v>
      </c>
      <c r="C96" s="42">
        <v>1</v>
      </c>
      <c r="D96" s="42">
        <v>2190</v>
      </c>
      <c r="E96" s="44"/>
      <c r="F96" s="45"/>
      <c r="G96" s="42"/>
      <c r="H96" s="42">
        <v>87.6</v>
      </c>
      <c r="I96" s="42"/>
      <c r="J96" s="42">
        <f>(D96*C96)+(E96+I96+G96+H96)</f>
        <v>2277.6</v>
      </c>
      <c r="K96" s="42">
        <f t="shared" si="2"/>
        <v>9110.4</v>
      </c>
    </row>
    <row r="97" spans="1:11" hidden="1">
      <c r="A97" s="81">
        <v>43</v>
      </c>
      <c r="B97" s="43" t="s">
        <v>123</v>
      </c>
      <c r="C97" s="42">
        <v>0.25</v>
      </c>
      <c r="D97" s="42">
        <v>2056.8000000000002</v>
      </c>
      <c r="E97" s="44"/>
      <c r="F97" s="45"/>
      <c r="G97" s="42"/>
      <c r="H97" s="42"/>
      <c r="I97" s="42"/>
      <c r="J97" s="42">
        <f>(D97*C97)+(E97+I97+G97+H97)</f>
        <v>514.20000000000005</v>
      </c>
      <c r="K97" s="42">
        <f t="shared" si="2"/>
        <v>2056.8000000000002</v>
      </c>
    </row>
    <row r="98" spans="1:11" s="2" customFormat="1" hidden="1">
      <c r="A98" s="81">
        <v>44</v>
      </c>
      <c r="B98" s="82" t="s">
        <v>269</v>
      </c>
      <c r="C98" s="41">
        <v>3</v>
      </c>
      <c r="D98" s="42">
        <v>1720</v>
      </c>
      <c r="E98" s="41"/>
      <c r="F98" s="94"/>
      <c r="G98" s="41"/>
      <c r="H98" s="42">
        <v>412.8</v>
      </c>
      <c r="I98" s="42">
        <v>242.24</v>
      </c>
      <c r="J98" s="41">
        <f t="shared" ref="J98:J103" si="3">(D98*C98)+(H98+E98+I98+G98)</f>
        <v>5815.04</v>
      </c>
      <c r="K98" s="42">
        <f t="shared" si="2"/>
        <v>23260.16</v>
      </c>
    </row>
    <row r="99" spans="1:11" hidden="1">
      <c r="A99" s="81">
        <v>45</v>
      </c>
      <c r="B99" s="82" t="s">
        <v>270</v>
      </c>
      <c r="C99" s="41">
        <v>4</v>
      </c>
      <c r="D99" s="42">
        <v>1726.8</v>
      </c>
      <c r="E99" s="41"/>
      <c r="F99" s="94"/>
      <c r="G99" s="41"/>
      <c r="H99" s="42">
        <v>276.27999999999997</v>
      </c>
      <c r="I99" s="42">
        <v>751.28</v>
      </c>
      <c r="J99" s="41">
        <f t="shared" si="3"/>
        <v>7934.76</v>
      </c>
      <c r="K99" s="42">
        <f t="shared" si="2"/>
        <v>31739.040000000001</v>
      </c>
    </row>
    <row r="100" spans="1:11" s="2" customFormat="1" hidden="1">
      <c r="A100" s="81">
        <v>46</v>
      </c>
      <c r="B100" s="82" t="s">
        <v>271</v>
      </c>
      <c r="C100" s="41">
        <v>4</v>
      </c>
      <c r="D100" s="42">
        <v>1696.8</v>
      </c>
      <c r="E100" s="41"/>
      <c r="F100" s="94"/>
      <c r="G100" s="117"/>
      <c r="H100" s="42">
        <v>542.96</v>
      </c>
      <c r="I100" s="42">
        <v>678.72</v>
      </c>
      <c r="J100" s="41">
        <f t="shared" si="3"/>
        <v>8008.88</v>
      </c>
      <c r="K100" s="42">
        <f t="shared" si="2"/>
        <v>32035.52</v>
      </c>
    </row>
    <row r="101" spans="1:11" ht="14.25" hidden="1" customHeight="1">
      <c r="A101" s="81">
        <v>47</v>
      </c>
      <c r="B101" s="43" t="s">
        <v>272</v>
      </c>
      <c r="C101" s="41">
        <v>1</v>
      </c>
      <c r="D101" s="42">
        <v>1816.8</v>
      </c>
      <c r="E101" s="41"/>
      <c r="F101" s="94"/>
      <c r="G101" s="41"/>
      <c r="H101" s="42">
        <v>145.34</v>
      </c>
      <c r="I101" s="42">
        <v>242.24</v>
      </c>
      <c r="J101" s="41">
        <f t="shared" si="3"/>
        <v>2204.38</v>
      </c>
      <c r="K101" s="42">
        <f t="shared" si="2"/>
        <v>8817.52</v>
      </c>
    </row>
    <row r="102" spans="1:11" s="2" customFormat="1" hidden="1">
      <c r="A102" s="81">
        <v>48</v>
      </c>
      <c r="B102" s="82" t="s">
        <v>273</v>
      </c>
      <c r="C102" s="41">
        <v>2</v>
      </c>
      <c r="D102" s="42">
        <v>1756.8</v>
      </c>
      <c r="E102" s="41"/>
      <c r="F102" s="94"/>
      <c r="G102" s="41"/>
      <c r="H102" s="42">
        <v>281.08</v>
      </c>
      <c r="I102" s="42">
        <v>411.92</v>
      </c>
      <c r="J102" s="41">
        <f t="shared" si="3"/>
        <v>4206.6000000000004</v>
      </c>
      <c r="K102" s="42">
        <f t="shared" si="2"/>
        <v>16826.400000000001</v>
      </c>
    </row>
    <row r="103" spans="1:11" s="2" customFormat="1" hidden="1">
      <c r="A103" s="81">
        <v>49</v>
      </c>
      <c r="B103" s="82" t="s">
        <v>274</v>
      </c>
      <c r="C103" s="41">
        <v>1</v>
      </c>
      <c r="D103" s="42">
        <v>1816.8</v>
      </c>
      <c r="E103" s="41"/>
      <c r="F103" s="94"/>
      <c r="G103" s="41"/>
      <c r="H103" s="42"/>
      <c r="I103" s="42">
        <v>242.24</v>
      </c>
      <c r="J103" s="41">
        <f t="shared" si="3"/>
        <v>2059.04</v>
      </c>
      <c r="K103" s="42">
        <f t="shared" si="2"/>
        <v>8236.16</v>
      </c>
    </row>
    <row r="104" spans="1:11" hidden="1">
      <c r="A104" s="114"/>
      <c r="B104" s="86" t="s">
        <v>8</v>
      </c>
      <c r="C104" s="39">
        <f>SUM(C96:C103)</f>
        <v>16.25</v>
      </c>
      <c r="D104" s="39">
        <f>(J104-I104-H104-G104-E104)/C104</f>
        <v>1766.5107692307693</v>
      </c>
      <c r="E104" s="39"/>
      <c r="F104" s="40"/>
      <c r="G104" s="41"/>
      <c r="H104" s="39">
        <f>H96+H97+H98+H99+H100+H101+H102+H103</f>
        <v>1746.0599999999997</v>
      </c>
      <c r="I104" s="44">
        <f>I96+I97+I98+I99+I100+I101+I102+I103</f>
        <v>2568.6400000000003</v>
      </c>
      <c r="J104" s="39">
        <f>J96+J97+J98+J99+J100+J101+J102+J103</f>
        <v>33020.5</v>
      </c>
      <c r="K104" s="39">
        <f t="shared" si="2"/>
        <v>132082</v>
      </c>
    </row>
    <row r="105" spans="1:11" ht="13.5" hidden="1">
      <c r="A105" s="114"/>
      <c r="B105" s="115" t="s">
        <v>128</v>
      </c>
      <c r="C105" s="39"/>
      <c r="D105" s="39"/>
      <c r="E105" s="39"/>
      <c r="F105" s="40"/>
      <c r="G105" s="41"/>
      <c r="H105" s="41"/>
      <c r="I105" s="41"/>
      <c r="J105" s="39"/>
      <c r="K105" s="42"/>
    </row>
    <row r="106" spans="1:11" hidden="1">
      <c r="A106" s="81">
        <v>50</v>
      </c>
      <c r="B106" s="43" t="s">
        <v>31</v>
      </c>
      <c r="C106" s="42">
        <v>4</v>
      </c>
      <c r="D106" s="41">
        <v>1653.6</v>
      </c>
      <c r="E106" s="44"/>
      <c r="F106" s="45"/>
      <c r="G106" s="42"/>
      <c r="H106" s="42"/>
      <c r="I106" s="42"/>
      <c r="J106" s="41">
        <f>(D106*C106)+(E106+I106+G106+H106)</f>
        <v>6614.4</v>
      </c>
      <c r="K106" s="42">
        <f t="shared" si="2"/>
        <v>26457.599999999999</v>
      </c>
    </row>
    <row r="107" spans="1:11" hidden="1">
      <c r="A107" s="81">
        <v>51</v>
      </c>
      <c r="B107" s="43" t="s">
        <v>129</v>
      </c>
      <c r="C107" s="42">
        <v>1</v>
      </c>
      <c r="D107" s="41">
        <v>1659.6</v>
      </c>
      <c r="E107" s="44"/>
      <c r="F107" s="45"/>
      <c r="G107" s="42"/>
      <c r="H107" s="42">
        <v>132.77000000000001</v>
      </c>
      <c r="I107" s="42"/>
      <c r="J107" s="41">
        <f>(D107*C107)+(E107+I107+G107+H107)</f>
        <v>1792.37</v>
      </c>
      <c r="K107" s="42">
        <f t="shared" si="2"/>
        <v>7169.48</v>
      </c>
    </row>
    <row r="108" spans="1:11" hidden="1">
      <c r="A108" s="81">
        <v>52</v>
      </c>
      <c r="B108" s="43" t="s">
        <v>29</v>
      </c>
      <c r="C108" s="53">
        <v>0.5</v>
      </c>
      <c r="D108" s="41">
        <v>1653.6</v>
      </c>
      <c r="E108" s="53"/>
      <c r="F108" s="54"/>
      <c r="G108" s="41"/>
      <c r="H108" s="41"/>
      <c r="I108" s="41"/>
      <c r="J108" s="41">
        <f>(D108*C108)+(E108+I108+G108+H108)</f>
        <v>826.8</v>
      </c>
      <c r="K108" s="42">
        <f t="shared" si="2"/>
        <v>3307.2</v>
      </c>
    </row>
    <row r="109" spans="1:11" hidden="1">
      <c r="A109" s="81"/>
      <c r="B109" s="86" t="s">
        <v>8</v>
      </c>
      <c r="C109" s="37">
        <f>SUM(C106:C108)</f>
        <v>5.5</v>
      </c>
      <c r="D109" s="39">
        <f>(J109-I109-H109-G109-E109)/C109</f>
        <v>1654.6909090909089</v>
      </c>
      <c r="E109" s="53"/>
      <c r="F109" s="54"/>
      <c r="G109" s="41"/>
      <c r="H109" s="44">
        <f>SUM(H106:H108)</f>
        <v>132.77000000000001</v>
      </c>
      <c r="I109" s="41"/>
      <c r="J109" s="44">
        <f>SUM(J106:J108)</f>
        <v>9233.57</v>
      </c>
      <c r="K109" s="39">
        <f t="shared" si="2"/>
        <v>36934.28</v>
      </c>
    </row>
    <row r="110" spans="1:11" ht="13.5" hidden="1">
      <c r="A110" s="81"/>
      <c r="B110" s="115" t="s">
        <v>130</v>
      </c>
      <c r="C110" s="37"/>
      <c r="D110" s="39"/>
      <c r="E110" s="53"/>
      <c r="F110" s="54"/>
      <c r="G110" s="41"/>
      <c r="H110" s="44"/>
      <c r="I110" s="41"/>
      <c r="J110" s="44"/>
      <c r="K110" s="42"/>
    </row>
    <row r="111" spans="1:11" hidden="1">
      <c r="A111" s="81">
        <v>53</v>
      </c>
      <c r="B111" s="43" t="s">
        <v>22</v>
      </c>
      <c r="C111" s="42">
        <v>1</v>
      </c>
      <c r="D111" s="42">
        <v>2190</v>
      </c>
      <c r="E111" s="44"/>
      <c r="F111" s="45"/>
      <c r="G111" s="42"/>
      <c r="H111" s="42"/>
      <c r="I111" s="42"/>
      <c r="J111" s="42">
        <f t="shared" ref="J111:J124" si="4">(D111*C111)+(E111+I111+G111+H111)</f>
        <v>2190</v>
      </c>
      <c r="K111" s="42">
        <f t="shared" si="2"/>
        <v>8760</v>
      </c>
    </row>
    <row r="112" spans="1:11" hidden="1">
      <c r="A112" s="81">
        <v>54</v>
      </c>
      <c r="B112" s="43" t="s">
        <v>131</v>
      </c>
      <c r="C112" s="42">
        <v>1</v>
      </c>
      <c r="D112" s="42">
        <v>2190</v>
      </c>
      <c r="E112" s="44"/>
      <c r="F112" s="45"/>
      <c r="G112" s="42"/>
      <c r="H112" s="42"/>
      <c r="I112" s="42"/>
      <c r="J112" s="42">
        <f t="shared" si="4"/>
        <v>2190</v>
      </c>
      <c r="K112" s="42">
        <f t="shared" si="2"/>
        <v>8760</v>
      </c>
    </row>
    <row r="113" spans="1:11" ht="15" hidden="1" customHeight="1">
      <c r="A113" s="81">
        <v>55</v>
      </c>
      <c r="B113" s="43" t="s">
        <v>25</v>
      </c>
      <c r="C113" s="42">
        <v>1</v>
      </c>
      <c r="D113" s="42">
        <v>1816.8</v>
      </c>
      <c r="E113" s="44"/>
      <c r="F113" s="45"/>
      <c r="G113" s="42"/>
      <c r="H113" s="42"/>
      <c r="I113" s="42"/>
      <c r="J113" s="42">
        <f t="shared" si="4"/>
        <v>1816.8</v>
      </c>
      <c r="K113" s="42">
        <f t="shared" si="2"/>
        <v>7267.2</v>
      </c>
    </row>
    <row r="114" spans="1:11" ht="26.25" hidden="1" customHeight="1">
      <c r="A114" s="81">
        <v>56</v>
      </c>
      <c r="B114" s="43" t="s">
        <v>275</v>
      </c>
      <c r="C114" s="42">
        <v>1</v>
      </c>
      <c r="D114" s="42">
        <v>1816.8</v>
      </c>
      <c r="E114" s="39"/>
      <c r="F114" s="40"/>
      <c r="G114" s="41"/>
      <c r="H114" s="42"/>
      <c r="I114" s="42">
        <v>242.24</v>
      </c>
      <c r="J114" s="41">
        <f t="shared" si="4"/>
        <v>2059.04</v>
      </c>
      <c r="K114" s="42">
        <f t="shared" si="2"/>
        <v>8236.16</v>
      </c>
    </row>
    <row r="115" spans="1:11" hidden="1">
      <c r="A115" s="81">
        <v>57</v>
      </c>
      <c r="B115" s="43" t="s">
        <v>276</v>
      </c>
      <c r="C115" s="41">
        <v>7</v>
      </c>
      <c r="D115" s="41">
        <v>1816.8</v>
      </c>
      <c r="E115" s="39"/>
      <c r="F115" s="40"/>
      <c r="G115" s="41"/>
      <c r="H115" s="42"/>
      <c r="I115" s="42">
        <v>1695.68</v>
      </c>
      <c r="J115" s="41">
        <f t="shared" si="4"/>
        <v>14413.28</v>
      </c>
      <c r="K115" s="42">
        <f t="shared" si="2"/>
        <v>57653.120000000003</v>
      </c>
    </row>
    <row r="116" spans="1:11" hidden="1">
      <c r="A116" s="81">
        <v>58</v>
      </c>
      <c r="B116" s="43" t="s">
        <v>277</v>
      </c>
      <c r="C116" s="42">
        <v>0.5</v>
      </c>
      <c r="D116" s="42">
        <v>1816.8</v>
      </c>
      <c r="E116" s="39"/>
      <c r="F116" s="40"/>
      <c r="G116" s="41"/>
      <c r="H116" s="42"/>
      <c r="I116" s="42">
        <v>121.12</v>
      </c>
      <c r="J116" s="41">
        <f t="shared" si="4"/>
        <v>1029.52</v>
      </c>
      <c r="K116" s="42">
        <f t="shared" si="2"/>
        <v>4118.08</v>
      </c>
    </row>
    <row r="117" spans="1:11" ht="15" hidden="1" customHeight="1">
      <c r="A117" s="81">
        <v>59</v>
      </c>
      <c r="B117" s="43" t="s">
        <v>278</v>
      </c>
      <c r="C117" s="41">
        <v>8</v>
      </c>
      <c r="D117" s="41">
        <v>1783.65</v>
      </c>
      <c r="E117" s="39"/>
      <c r="F117" s="40"/>
      <c r="G117" s="41"/>
      <c r="H117" s="41">
        <v>1141.51</v>
      </c>
      <c r="I117" s="42">
        <v>1623.12</v>
      </c>
      <c r="J117" s="41">
        <f t="shared" si="4"/>
        <v>17033.830000000002</v>
      </c>
      <c r="K117" s="42">
        <f t="shared" si="2"/>
        <v>68135.320000000007</v>
      </c>
    </row>
    <row r="118" spans="1:11" hidden="1">
      <c r="A118" s="81">
        <v>60</v>
      </c>
      <c r="B118" s="43" t="s">
        <v>279</v>
      </c>
      <c r="C118" s="42">
        <v>1</v>
      </c>
      <c r="D118" s="42">
        <v>1816.8</v>
      </c>
      <c r="E118" s="44"/>
      <c r="F118" s="45"/>
      <c r="G118" s="42"/>
      <c r="H118" s="42">
        <v>218.02</v>
      </c>
      <c r="I118" s="42">
        <v>242.24</v>
      </c>
      <c r="J118" s="41">
        <f t="shared" si="4"/>
        <v>2277.06</v>
      </c>
      <c r="K118" s="42">
        <f t="shared" si="2"/>
        <v>9108.24</v>
      </c>
    </row>
    <row r="119" spans="1:11" hidden="1">
      <c r="A119" s="81">
        <v>61</v>
      </c>
      <c r="B119" s="43" t="s">
        <v>280</v>
      </c>
      <c r="C119" s="42">
        <v>0.25</v>
      </c>
      <c r="D119" s="42">
        <v>1816.8</v>
      </c>
      <c r="E119" s="44"/>
      <c r="F119" s="45"/>
      <c r="G119" s="42"/>
      <c r="H119" s="42">
        <v>36.340000000000003</v>
      </c>
      <c r="I119" s="42">
        <v>60.56</v>
      </c>
      <c r="J119" s="41">
        <f t="shared" si="4"/>
        <v>551.1</v>
      </c>
      <c r="K119" s="42">
        <f t="shared" si="2"/>
        <v>2204.4</v>
      </c>
    </row>
    <row r="120" spans="1:11" hidden="1">
      <c r="A120" s="81">
        <v>62</v>
      </c>
      <c r="B120" s="43" t="s">
        <v>281</v>
      </c>
      <c r="C120" s="42">
        <v>1</v>
      </c>
      <c r="D120" s="42">
        <v>1816.8</v>
      </c>
      <c r="E120" s="44"/>
      <c r="F120" s="45"/>
      <c r="G120" s="42"/>
      <c r="H120" s="42"/>
      <c r="I120" s="42"/>
      <c r="J120" s="41">
        <f t="shared" si="4"/>
        <v>1816.8</v>
      </c>
      <c r="K120" s="42">
        <f t="shared" si="2"/>
        <v>7267.2</v>
      </c>
    </row>
    <row r="121" spans="1:11" hidden="1">
      <c r="A121" s="81">
        <v>63</v>
      </c>
      <c r="B121" s="43" t="s">
        <v>282</v>
      </c>
      <c r="C121" s="42">
        <v>0.5</v>
      </c>
      <c r="D121" s="42">
        <v>1816.8</v>
      </c>
      <c r="E121" s="44"/>
      <c r="F121" s="45"/>
      <c r="G121" s="42"/>
      <c r="H121" s="42"/>
      <c r="I121" s="42">
        <v>121.12</v>
      </c>
      <c r="J121" s="41">
        <f t="shared" si="4"/>
        <v>1029.52</v>
      </c>
      <c r="K121" s="42">
        <f t="shared" si="2"/>
        <v>4118.08</v>
      </c>
    </row>
    <row r="122" spans="1:11" hidden="1">
      <c r="A122" s="81">
        <v>64</v>
      </c>
      <c r="B122" s="43" t="s">
        <v>283</v>
      </c>
      <c r="C122" s="42">
        <v>2</v>
      </c>
      <c r="D122" s="42">
        <v>1816.8</v>
      </c>
      <c r="E122" s="44"/>
      <c r="F122" s="45"/>
      <c r="G122" s="42"/>
      <c r="H122" s="42">
        <v>290.68</v>
      </c>
      <c r="I122" s="42">
        <v>484.48</v>
      </c>
      <c r="J122" s="41">
        <f t="shared" si="4"/>
        <v>4408.76</v>
      </c>
      <c r="K122" s="42">
        <f t="shared" si="2"/>
        <v>17635.04</v>
      </c>
    </row>
    <row r="123" spans="1:11" hidden="1">
      <c r="A123" s="81">
        <v>65</v>
      </c>
      <c r="B123" s="43" t="s">
        <v>284</v>
      </c>
      <c r="C123" s="42">
        <v>2</v>
      </c>
      <c r="D123" s="42">
        <v>1816.8</v>
      </c>
      <c r="E123" s="44"/>
      <c r="F123" s="45"/>
      <c r="G123" s="42"/>
      <c r="H123" s="42">
        <v>290.68</v>
      </c>
      <c r="I123" s="42">
        <v>484.48</v>
      </c>
      <c r="J123" s="41">
        <f t="shared" si="4"/>
        <v>4408.76</v>
      </c>
      <c r="K123" s="42">
        <f t="shared" si="2"/>
        <v>17635.04</v>
      </c>
    </row>
    <row r="124" spans="1:11" ht="15.75" hidden="1" customHeight="1">
      <c r="A124" s="81">
        <v>66</v>
      </c>
      <c r="B124" s="43" t="s">
        <v>285</v>
      </c>
      <c r="C124" s="42">
        <v>2</v>
      </c>
      <c r="D124" s="42">
        <v>1696.8</v>
      </c>
      <c r="E124" s="44"/>
      <c r="F124" s="45"/>
      <c r="G124" s="42"/>
      <c r="H124" s="42"/>
      <c r="I124" s="42">
        <v>339.36</v>
      </c>
      <c r="J124" s="41">
        <f t="shared" si="4"/>
        <v>3732.96</v>
      </c>
      <c r="K124" s="42">
        <f t="shared" si="2"/>
        <v>14931.84</v>
      </c>
    </row>
    <row r="125" spans="1:11" hidden="1">
      <c r="A125" s="81"/>
      <c r="B125" s="86" t="s">
        <v>8</v>
      </c>
      <c r="C125" s="44">
        <f>C111+C112+C113+C114+C115+C116+C117+C118+C119+C120+C121+C122+C123+C124</f>
        <v>28.25</v>
      </c>
      <c r="D125" s="39">
        <f>(J125-I125-H125-G125-E125)/C125</f>
        <v>1825.338053097345</v>
      </c>
      <c r="E125" s="41"/>
      <c r="F125" s="94"/>
      <c r="G125" s="118"/>
      <c r="H125" s="44">
        <f>H111+H112+H113+H114+H115+H116+H117+H118+H119+H120+H121+H122+H123+H124</f>
        <v>1977.23</v>
      </c>
      <c r="I125" s="44">
        <f>I111+I112+I113+I114+I115+I116+I117+I118+I119+I120+I121+I122+I123+I124</f>
        <v>5414.3999999999987</v>
      </c>
      <c r="J125" s="44">
        <f>J111+J112+J113+J114+J115+J116+J117+J118+J119+J120+J121+J122+J123+J124</f>
        <v>58957.43</v>
      </c>
      <c r="K125" s="39">
        <f t="shared" si="2"/>
        <v>235829.72</v>
      </c>
    </row>
    <row r="126" spans="1:11" s="17" customFormat="1" ht="13.5" hidden="1">
      <c r="A126" s="81"/>
      <c r="B126" s="36" t="s">
        <v>133</v>
      </c>
      <c r="C126" s="37"/>
      <c r="D126" s="38"/>
      <c r="E126" s="39"/>
      <c r="F126" s="40"/>
      <c r="G126" s="41"/>
      <c r="H126" s="41"/>
      <c r="I126" s="41"/>
      <c r="J126" s="41"/>
      <c r="K126" s="42"/>
    </row>
    <row r="127" spans="1:11" s="17" customFormat="1" hidden="1">
      <c r="A127" s="81">
        <v>67</v>
      </c>
      <c r="B127" s="43" t="s">
        <v>27</v>
      </c>
      <c r="C127" s="42">
        <v>0.5</v>
      </c>
      <c r="D127" s="42">
        <v>2056.8000000000002</v>
      </c>
      <c r="E127" s="44"/>
      <c r="F127" s="45"/>
      <c r="G127" s="42"/>
      <c r="H127" s="42"/>
      <c r="I127" s="42"/>
      <c r="J127" s="42">
        <f>(D127*C127)+(E127+I127+G127+H127)</f>
        <v>1028.4000000000001</v>
      </c>
      <c r="K127" s="42">
        <f t="shared" si="2"/>
        <v>4113.6000000000004</v>
      </c>
    </row>
    <row r="128" spans="1:11" s="17" customFormat="1" hidden="1">
      <c r="A128" s="81">
        <v>68</v>
      </c>
      <c r="B128" s="46" t="s">
        <v>132</v>
      </c>
      <c r="C128" s="47">
        <v>0.75</v>
      </c>
      <c r="D128" s="42">
        <v>1696.8</v>
      </c>
      <c r="E128" s="42"/>
      <c r="F128" s="48"/>
      <c r="G128" s="42"/>
      <c r="H128" s="42">
        <v>381.78</v>
      </c>
      <c r="I128" s="42"/>
      <c r="J128" s="42">
        <f>(D128*C128)+(E128+I128+G128+H128)</f>
        <v>1654.3799999999999</v>
      </c>
      <c r="K128" s="42">
        <f t="shared" si="2"/>
        <v>6617.5199999999995</v>
      </c>
    </row>
    <row r="129" spans="1:11" s="17" customFormat="1" ht="15.75" hidden="1" customHeight="1">
      <c r="A129" s="81">
        <v>69</v>
      </c>
      <c r="B129" s="43" t="s">
        <v>381</v>
      </c>
      <c r="C129" s="42">
        <v>8</v>
      </c>
      <c r="D129" s="42">
        <v>2036.16</v>
      </c>
      <c r="E129" s="42">
        <v>2686.6</v>
      </c>
      <c r="F129" s="48"/>
      <c r="G129" s="42"/>
      <c r="H129" s="42"/>
      <c r="I129" s="42">
        <v>2828</v>
      </c>
      <c r="J129" s="42">
        <f>(D129*C129)+(E129+I129+G129+H129)</f>
        <v>21803.88</v>
      </c>
      <c r="K129" s="42">
        <f t="shared" si="2"/>
        <v>87215.52</v>
      </c>
    </row>
    <row r="130" spans="1:11" s="17" customFormat="1" ht="12" hidden="1" customHeight="1">
      <c r="A130" s="81">
        <v>70</v>
      </c>
      <c r="B130" s="43" t="s">
        <v>286</v>
      </c>
      <c r="C130" s="42">
        <v>2</v>
      </c>
      <c r="D130" s="42">
        <v>1659.6</v>
      </c>
      <c r="E130" s="44"/>
      <c r="F130" s="45"/>
      <c r="G130" s="42"/>
      <c r="H130" s="42"/>
      <c r="I130" s="42">
        <v>691.5</v>
      </c>
      <c r="J130" s="42">
        <f>(D130*C130)+(E130+I130+G130+H130)</f>
        <v>4010.7</v>
      </c>
      <c r="K130" s="42">
        <f t="shared" si="2"/>
        <v>16042.8</v>
      </c>
    </row>
    <row r="131" spans="1:11" s="17" customFormat="1" hidden="1">
      <c r="A131" s="81">
        <v>71</v>
      </c>
      <c r="B131" s="43" t="s">
        <v>287</v>
      </c>
      <c r="C131" s="42">
        <v>1</v>
      </c>
      <c r="D131" s="42">
        <v>2005.92</v>
      </c>
      <c r="E131" s="44"/>
      <c r="F131" s="45"/>
      <c r="G131" s="42"/>
      <c r="H131" s="42"/>
      <c r="I131" s="42"/>
      <c r="J131" s="42">
        <f>(D131*C131)+(E131+I131+G131+H131)</f>
        <v>2005.92</v>
      </c>
      <c r="K131" s="42">
        <f t="shared" si="2"/>
        <v>8023.68</v>
      </c>
    </row>
    <row r="132" spans="1:11" s="17" customFormat="1" hidden="1">
      <c r="A132" s="119"/>
      <c r="B132" s="49" t="s">
        <v>8</v>
      </c>
      <c r="C132" s="44">
        <f>C127+C128+C129+C130+C131</f>
        <v>12.25</v>
      </c>
      <c r="D132" s="44">
        <f>(J132-I132-H132-G132-E132)/C132</f>
        <v>1952.2775510204083</v>
      </c>
      <c r="E132" s="44">
        <f t="shared" ref="E132:J132" si="5">E127+E128+E129+E130+E131</f>
        <v>2686.6</v>
      </c>
      <c r="F132" s="44">
        <f t="shared" si="5"/>
        <v>0</v>
      </c>
      <c r="G132" s="44">
        <f t="shared" si="5"/>
        <v>0</v>
      </c>
      <c r="H132" s="44">
        <f t="shared" si="5"/>
        <v>381.78</v>
      </c>
      <c r="I132" s="44">
        <f t="shared" si="5"/>
        <v>3519.5</v>
      </c>
      <c r="J132" s="44">
        <f t="shared" si="5"/>
        <v>30503.279999999999</v>
      </c>
      <c r="K132" s="39">
        <f t="shared" si="2"/>
        <v>122013.12</v>
      </c>
    </row>
    <row r="133" spans="1:11" s="11" customFormat="1" hidden="1">
      <c r="A133" s="119"/>
      <c r="B133" s="86"/>
      <c r="C133" s="44"/>
      <c r="D133" s="39"/>
      <c r="E133" s="44"/>
      <c r="F133" s="40"/>
      <c r="G133" s="57"/>
      <c r="H133" s="59"/>
      <c r="I133" s="59"/>
      <c r="J133" s="39"/>
      <c r="K133" s="42"/>
    </row>
    <row r="134" spans="1:11" ht="33" hidden="1" customHeight="1">
      <c r="A134" s="114"/>
      <c r="B134" s="55" t="s">
        <v>39</v>
      </c>
      <c r="C134" s="51">
        <f>C135+C136+C137+C138</f>
        <v>136.75</v>
      </c>
      <c r="D134" s="39">
        <f>(J134-I134-H134-G134-E134)/C134</f>
        <v>2003.0319561243143</v>
      </c>
      <c r="E134" s="37">
        <f t="shared" ref="E134:J134" si="6">E135+E136+E137+E138</f>
        <v>2686.6</v>
      </c>
      <c r="F134" s="52">
        <f t="shared" si="6"/>
        <v>4405.2700000000004</v>
      </c>
      <c r="G134" s="51">
        <f t="shared" si="6"/>
        <v>1078.0899999999999</v>
      </c>
      <c r="H134" s="51">
        <f t="shared" si="6"/>
        <v>5594.9000000000015</v>
      </c>
      <c r="I134" s="51">
        <f t="shared" si="6"/>
        <v>11502.54</v>
      </c>
      <c r="J134" s="51">
        <f t="shared" si="6"/>
        <v>294776.75</v>
      </c>
      <c r="K134" s="39">
        <f t="shared" si="2"/>
        <v>1179107</v>
      </c>
    </row>
    <row r="135" spans="1:11" hidden="1">
      <c r="A135" s="114"/>
      <c r="B135" s="120" t="s">
        <v>40</v>
      </c>
      <c r="C135" s="39">
        <f>C32</f>
        <v>3</v>
      </c>
      <c r="D135" s="39">
        <f>(J135-I135-H135-G135-E135-F135)/C135</f>
        <v>4894.75</v>
      </c>
      <c r="E135" s="44">
        <f t="shared" ref="E135:J135" si="7">E32</f>
        <v>0</v>
      </c>
      <c r="F135" s="40">
        <f t="shared" si="7"/>
        <v>4405.2700000000004</v>
      </c>
      <c r="G135" s="39">
        <f t="shared" si="7"/>
        <v>0</v>
      </c>
      <c r="H135" s="39">
        <f t="shared" si="7"/>
        <v>0</v>
      </c>
      <c r="I135" s="39">
        <f t="shared" si="7"/>
        <v>0</v>
      </c>
      <c r="J135" s="39">
        <f t="shared" si="7"/>
        <v>19089.52</v>
      </c>
      <c r="K135" s="39">
        <f t="shared" si="2"/>
        <v>76358.080000000002</v>
      </c>
    </row>
    <row r="136" spans="1:11" hidden="1">
      <c r="A136" s="114"/>
      <c r="B136" s="120" t="s">
        <v>134</v>
      </c>
      <c r="C136" s="39"/>
      <c r="D136" s="39"/>
      <c r="E136" s="44"/>
      <c r="F136" s="40"/>
      <c r="G136" s="39"/>
      <c r="H136" s="60"/>
      <c r="I136" s="39"/>
      <c r="J136" s="39"/>
      <c r="K136" s="39"/>
    </row>
    <row r="137" spans="1:11" hidden="1">
      <c r="A137" s="114"/>
      <c r="B137" s="120" t="s">
        <v>140</v>
      </c>
      <c r="C137" s="39">
        <f>C38+C42+C44+C49+C65+C94+C96+C97+C111+C112+C113+C127</f>
        <v>27.25</v>
      </c>
      <c r="D137" s="39">
        <f>(J137-I137-H137-G137-E137)/C137</f>
        <v>2408.0697247706421</v>
      </c>
      <c r="E137" s="39">
        <f t="shared" ref="E137:J137" si="8">E38+E42+E44+E49+E65+E94+E96+E97+E111+E112+E113+E127</f>
        <v>0</v>
      </c>
      <c r="F137" s="39">
        <f t="shared" si="8"/>
        <v>0</v>
      </c>
      <c r="G137" s="39">
        <f t="shared" si="8"/>
        <v>68.44</v>
      </c>
      <c r="H137" s="39">
        <f t="shared" si="8"/>
        <v>87.6</v>
      </c>
      <c r="I137" s="39">
        <f t="shared" si="8"/>
        <v>0</v>
      </c>
      <c r="J137" s="39">
        <f t="shared" si="8"/>
        <v>65775.94</v>
      </c>
      <c r="K137" s="39">
        <f t="shared" si="2"/>
        <v>263103.76</v>
      </c>
    </row>
    <row r="138" spans="1:11" hidden="1">
      <c r="A138" s="114"/>
      <c r="B138" s="120" t="s">
        <v>38</v>
      </c>
      <c r="C138" s="39">
        <f>C45+C46+C50+C53+C56+C72+C78+C83+C85+C87+C98+C99+C100+C101+C102+C103+C106+C107+C108+C114+C115+C116+C117+C118+C119+C120+C121+C122+C123+C124+C128+C129+C130+C131</f>
        <v>106.5</v>
      </c>
      <c r="D138" s="39">
        <f>(J138-I138-H138-G138-E138)/C138</f>
        <v>1776.5746478873239</v>
      </c>
      <c r="E138" s="39">
        <f t="shared" ref="E138:J138" si="9">E45+E46+E50+E53+E56+E72+E78+E83+E85+E87+E98+E99+E100+E101+E102+E103+E106+E107+E108+E114+E115+E116+E117+E118+E119+E120+E121+E122+E123+E124+E128+E129+E130+E131</f>
        <v>2686.6</v>
      </c>
      <c r="F138" s="39">
        <f t="shared" si="9"/>
        <v>0</v>
      </c>
      <c r="G138" s="39">
        <f t="shared" si="9"/>
        <v>1009.65</v>
      </c>
      <c r="H138" s="39">
        <f t="shared" si="9"/>
        <v>5507.3000000000011</v>
      </c>
      <c r="I138" s="39">
        <f t="shared" si="9"/>
        <v>11502.54</v>
      </c>
      <c r="J138" s="39">
        <f t="shared" si="9"/>
        <v>209911.28999999998</v>
      </c>
      <c r="K138" s="39">
        <f t="shared" si="2"/>
        <v>839645.15999999992</v>
      </c>
    </row>
    <row r="139" spans="1:11" hidden="1">
      <c r="A139" s="114"/>
      <c r="B139" s="114" t="s">
        <v>41</v>
      </c>
      <c r="C139" s="39"/>
      <c r="D139" s="39"/>
      <c r="E139" s="39"/>
      <c r="F139" s="40"/>
      <c r="G139" s="39"/>
      <c r="H139" s="39"/>
      <c r="I139" s="39"/>
      <c r="J139" s="39"/>
      <c r="K139" s="42"/>
    </row>
    <row r="140" spans="1:11" hidden="1">
      <c r="A140" s="114"/>
      <c r="B140" s="114" t="s">
        <v>42</v>
      </c>
      <c r="C140" s="39"/>
      <c r="D140" s="39"/>
      <c r="E140" s="41"/>
      <c r="F140" s="94"/>
      <c r="G140" s="39"/>
      <c r="H140" s="39"/>
      <c r="I140" s="39"/>
      <c r="J140" s="39"/>
      <c r="K140" s="42"/>
    </row>
    <row r="141" spans="1:11" ht="12" hidden="1" customHeight="1">
      <c r="A141" s="81">
        <v>72</v>
      </c>
      <c r="B141" s="43" t="s">
        <v>254</v>
      </c>
      <c r="C141" s="41">
        <v>1</v>
      </c>
      <c r="D141" s="41">
        <v>3245</v>
      </c>
      <c r="E141" s="41"/>
      <c r="F141" s="94">
        <v>973.5</v>
      </c>
      <c r="G141" s="41"/>
      <c r="H141" s="41"/>
      <c r="I141" s="41"/>
      <c r="J141" s="41">
        <f>(D141*C141)+(H141+E141+I141+G141+F141)</f>
        <v>4218.5</v>
      </c>
      <c r="K141" s="42">
        <f t="shared" si="2"/>
        <v>16874</v>
      </c>
    </row>
    <row r="142" spans="1:11" hidden="1">
      <c r="A142" s="81">
        <v>73</v>
      </c>
      <c r="B142" s="43" t="s">
        <v>43</v>
      </c>
      <c r="C142" s="41">
        <v>2</v>
      </c>
      <c r="D142" s="41">
        <v>2017.5</v>
      </c>
      <c r="E142" s="41"/>
      <c r="F142" s="94">
        <v>807</v>
      </c>
      <c r="G142" s="41"/>
      <c r="H142" s="41"/>
      <c r="I142" s="41"/>
      <c r="J142" s="41">
        <f>(D142*C142)+(H142+E142+I142+G142+F142)</f>
        <v>4842</v>
      </c>
      <c r="K142" s="42">
        <f t="shared" si="2"/>
        <v>19368</v>
      </c>
    </row>
    <row r="143" spans="1:11" hidden="1">
      <c r="A143" s="114"/>
      <c r="B143" s="55" t="s">
        <v>17</v>
      </c>
      <c r="C143" s="39">
        <f>SUM(C141:C142)</f>
        <v>3</v>
      </c>
      <c r="D143" s="39">
        <f>(J143-I143-H143-G143-E143-F143)/C143</f>
        <v>2426.6666666666665</v>
      </c>
      <c r="E143" s="39"/>
      <c r="F143" s="40">
        <f>SUM(F141:F142)</f>
        <v>1780.5</v>
      </c>
      <c r="G143" s="39"/>
      <c r="H143" s="39"/>
      <c r="I143" s="39"/>
      <c r="J143" s="39">
        <f>SUM(J141:J142)</f>
        <v>9060.5</v>
      </c>
      <c r="K143" s="39">
        <f t="shared" si="2"/>
        <v>36242</v>
      </c>
    </row>
    <row r="144" spans="1:11" hidden="1">
      <c r="A144" s="81">
        <v>74</v>
      </c>
      <c r="B144" s="55" t="s">
        <v>288</v>
      </c>
      <c r="C144" s="51">
        <v>1</v>
      </c>
      <c r="D144" s="51">
        <v>3511.17</v>
      </c>
      <c r="E144" s="51"/>
      <c r="F144" s="52">
        <v>1053.3499999999999</v>
      </c>
      <c r="G144" s="39"/>
      <c r="H144" s="39"/>
      <c r="I144" s="39"/>
      <c r="J144" s="39">
        <f>(D144*C144)+(E144+I144+G144+F144)</f>
        <v>4564.5200000000004</v>
      </c>
      <c r="K144" s="39">
        <f t="shared" si="2"/>
        <v>18258.080000000002</v>
      </c>
    </row>
    <row r="145" spans="1:12" hidden="1">
      <c r="A145" s="81">
        <v>75</v>
      </c>
      <c r="B145" s="55" t="s">
        <v>289</v>
      </c>
      <c r="C145" s="51">
        <v>1</v>
      </c>
      <c r="D145" s="51">
        <v>2211.87</v>
      </c>
      <c r="E145" s="51"/>
      <c r="F145" s="52">
        <v>360.94</v>
      </c>
      <c r="G145" s="39"/>
      <c r="H145" s="39"/>
      <c r="I145" s="39"/>
      <c r="J145" s="39">
        <f>(D145*C145)+(E145+I145+G145+F145)</f>
        <v>2572.81</v>
      </c>
      <c r="K145" s="39">
        <f t="shared" si="2"/>
        <v>10291.24</v>
      </c>
    </row>
    <row r="146" spans="1:12" hidden="1">
      <c r="A146" s="81">
        <v>76</v>
      </c>
      <c r="B146" s="121" t="s">
        <v>387</v>
      </c>
      <c r="C146" s="51">
        <v>0.25</v>
      </c>
      <c r="D146" s="51">
        <v>2532.5</v>
      </c>
      <c r="E146" s="51"/>
      <c r="F146" s="52"/>
      <c r="G146" s="39">
        <v>75.97</v>
      </c>
      <c r="H146" s="39"/>
      <c r="I146" s="39"/>
      <c r="J146" s="39">
        <f>(D146*C146)+(H146+E146+I146+G146+F146)</f>
        <v>709.09500000000003</v>
      </c>
      <c r="K146" s="39">
        <f t="shared" si="2"/>
        <v>2836.38</v>
      </c>
    </row>
    <row r="147" spans="1:12" ht="13.5" hidden="1" customHeight="1">
      <c r="A147" s="50"/>
      <c r="B147" s="50" t="s">
        <v>44</v>
      </c>
      <c r="C147" s="51"/>
      <c r="D147" s="51"/>
      <c r="E147" s="51"/>
      <c r="F147" s="52"/>
      <c r="G147" s="51"/>
      <c r="H147" s="51"/>
      <c r="I147" s="51"/>
      <c r="J147" s="51"/>
      <c r="K147" s="42"/>
    </row>
    <row r="148" spans="1:12" hidden="1">
      <c r="A148" s="80">
        <v>77</v>
      </c>
      <c r="B148" s="43" t="s">
        <v>290</v>
      </c>
      <c r="C148" s="53">
        <v>1</v>
      </c>
      <c r="D148" s="53">
        <v>3365.92</v>
      </c>
      <c r="E148" s="53"/>
      <c r="F148" s="54">
        <v>1009.78</v>
      </c>
      <c r="G148" s="41"/>
      <c r="H148" s="41"/>
      <c r="I148" s="41"/>
      <c r="J148" s="41">
        <f>(D148*C148)+(H148+E148+I148+G148+F148)</f>
        <v>4375.7</v>
      </c>
      <c r="K148" s="42">
        <f t="shared" si="2"/>
        <v>17502.8</v>
      </c>
    </row>
    <row r="149" spans="1:12" hidden="1">
      <c r="A149" s="80">
        <v>78</v>
      </c>
      <c r="B149" s="43" t="s">
        <v>45</v>
      </c>
      <c r="C149" s="53">
        <v>2</v>
      </c>
      <c r="D149" s="53">
        <v>2211.87</v>
      </c>
      <c r="E149" s="53"/>
      <c r="F149" s="54">
        <v>870.88</v>
      </c>
      <c r="G149" s="41"/>
      <c r="H149" s="41"/>
      <c r="I149" s="41"/>
      <c r="J149" s="41">
        <f>(D149*C149)+(H149+E149+I149+G149+F149)</f>
        <v>5294.62</v>
      </c>
      <c r="K149" s="42">
        <f t="shared" si="2"/>
        <v>21178.48</v>
      </c>
    </row>
    <row r="150" spans="1:12" ht="12.75" hidden="1" customHeight="1">
      <c r="A150" s="80">
        <v>79</v>
      </c>
      <c r="B150" s="43" t="s">
        <v>161</v>
      </c>
      <c r="C150" s="53">
        <v>1.5</v>
      </c>
      <c r="D150" s="53">
        <v>1671.6</v>
      </c>
      <c r="E150" s="53"/>
      <c r="F150" s="54"/>
      <c r="G150" s="41"/>
      <c r="H150" s="41">
        <v>250.74</v>
      </c>
      <c r="I150" s="41"/>
      <c r="J150" s="41">
        <f>(D150*C150)+(H150+E150+I150+G150+F150)</f>
        <v>2758.1399999999994</v>
      </c>
      <c r="K150" s="42">
        <f t="shared" si="2"/>
        <v>11032.559999999998</v>
      </c>
    </row>
    <row r="151" spans="1:12" ht="12.75" hidden="1" customHeight="1">
      <c r="A151" s="50"/>
      <c r="B151" s="55" t="s">
        <v>8</v>
      </c>
      <c r="C151" s="51">
        <f>SUM(C148:C150)</f>
        <v>4.5</v>
      </c>
      <c r="D151" s="39">
        <f>(J151-I151-H151-G151-E151)/C151</f>
        <v>2706.16</v>
      </c>
      <c r="E151" s="51"/>
      <c r="F151" s="52">
        <f>SUM(F148:F150)</f>
        <v>1880.6599999999999</v>
      </c>
      <c r="G151" s="41"/>
      <c r="H151" s="39">
        <f>SUM(H148:H150)</f>
        <v>250.74</v>
      </c>
      <c r="I151" s="41"/>
      <c r="J151" s="51">
        <f>SUM(J148:J150)</f>
        <v>12428.46</v>
      </c>
      <c r="K151" s="39">
        <f t="shared" si="2"/>
        <v>49713.84</v>
      </c>
    </row>
    <row r="152" spans="1:12" hidden="1">
      <c r="A152" s="50"/>
      <c r="B152" s="55" t="s">
        <v>46</v>
      </c>
      <c r="C152" s="51">
        <f>C153+C154+C155+G156+C156</f>
        <v>9.75</v>
      </c>
      <c r="D152" s="39">
        <f>(J152-I152-H152-G152-E152-F152)/C152</f>
        <v>2454.6897435897436</v>
      </c>
      <c r="E152" s="51">
        <f>E153+E154+E155+I156+E156</f>
        <v>0</v>
      </c>
      <c r="F152" s="51">
        <f>F153+F154+F155+F156</f>
        <v>5075.45</v>
      </c>
      <c r="G152" s="51">
        <f>G153+G154+G155+G156</f>
        <v>75.97</v>
      </c>
      <c r="H152" s="51">
        <f>H153+H154+H155+L156+H156</f>
        <v>250.74</v>
      </c>
      <c r="I152" s="51">
        <f>I153+I154+I155+M156+I156</f>
        <v>0</v>
      </c>
      <c r="J152" s="51">
        <f>J153+J154+J155+N156+J156</f>
        <v>29335.385000000002</v>
      </c>
      <c r="K152" s="39">
        <f t="shared" si="2"/>
        <v>117341.54000000001</v>
      </c>
    </row>
    <row r="153" spans="1:12" hidden="1">
      <c r="A153" s="50"/>
      <c r="B153" s="121" t="s">
        <v>40</v>
      </c>
      <c r="C153" s="51">
        <f>C141+C148+C146</f>
        <v>2.25</v>
      </c>
      <c r="D153" s="39">
        <f>(J153-I153-H153-G153-E153-F153)/C153</f>
        <v>3219.5755555555561</v>
      </c>
      <c r="E153" s="51">
        <f t="shared" ref="E153:J153" si="10">E141+E148+E146</f>
        <v>0</v>
      </c>
      <c r="F153" s="51">
        <f t="shared" si="10"/>
        <v>1983.28</v>
      </c>
      <c r="G153" s="51">
        <f t="shared" si="10"/>
        <v>75.97</v>
      </c>
      <c r="H153" s="51">
        <f t="shared" si="10"/>
        <v>0</v>
      </c>
      <c r="I153" s="51">
        <f t="shared" si="10"/>
        <v>0</v>
      </c>
      <c r="J153" s="51">
        <f t="shared" si="10"/>
        <v>9303.2950000000001</v>
      </c>
      <c r="K153" s="39">
        <f t="shared" si="2"/>
        <v>37213.18</v>
      </c>
    </row>
    <row r="154" spans="1:12" hidden="1">
      <c r="A154" s="50"/>
      <c r="B154" s="120" t="s">
        <v>134</v>
      </c>
      <c r="C154" s="51">
        <f>C142+C144+C145+C149</f>
        <v>6</v>
      </c>
      <c r="D154" s="39">
        <f>(J154-I154-H154-G154-E154-F154)/C154</f>
        <v>2363.63</v>
      </c>
      <c r="E154" s="51">
        <f t="shared" ref="E154:J154" si="11">E142+E144+E145+E149</f>
        <v>0</v>
      </c>
      <c r="F154" s="51">
        <f t="shared" si="11"/>
        <v>3092.17</v>
      </c>
      <c r="G154" s="51">
        <f t="shared" si="11"/>
        <v>0</v>
      </c>
      <c r="H154" s="51">
        <f t="shared" si="11"/>
        <v>0</v>
      </c>
      <c r="I154" s="51">
        <f t="shared" si="11"/>
        <v>0</v>
      </c>
      <c r="J154" s="51">
        <f t="shared" si="11"/>
        <v>17273.95</v>
      </c>
      <c r="K154" s="39">
        <f t="shared" si="2"/>
        <v>69095.8</v>
      </c>
    </row>
    <row r="155" spans="1:12" hidden="1">
      <c r="A155" s="50"/>
      <c r="B155" s="121" t="s">
        <v>139</v>
      </c>
      <c r="C155" s="51">
        <f>C150</f>
        <v>1.5</v>
      </c>
      <c r="D155" s="39">
        <f>(J155-I155-H155-G155-E155)/C155</f>
        <v>1671.5999999999997</v>
      </c>
      <c r="E155" s="51">
        <f t="shared" ref="E155:J155" si="12">E150</f>
        <v>0</v>
      </c>
      <c r="F155" s="51">
        <f t="shared" si="12"/>
        <v>0</v>
      </c>
      <c r="G155" s="51">
        <f t="shared" si="12"/>
        <v>0</v>
      </c>
      <c r="H155" s="51">
        <f t="shared" si="12"/>
        <v>250.74</v>
      </c>
      <c r="I155" s="51">
        <f t="shared" si="12"/>
        <v>0</v>
      </c>
      <c r="J155" s="51">
        <f t="shared" si="12"/>
        <v>2758.1399999999994</v>
      </c>
      <c r="K155" s="39">
        <f t="shared" si="2"/>
        <v>11032.559999999998</v>
      </c>
    </row>
    <row r="156" spans="1:12" s="4" customFormat="1" ht="13.5" hidden="1" customHeight="1">
      <c r="A156" s="50"/>
      <c r="B156" s="121" t="s">
        <v>38</v>
      </c>
      <c r="C156" s="51"/>
      <c r="D156" s="39"/>
      <c r="E156" s="51"/>
      <c r="F156" s="51"/>
      <c r="G156" s="51"/>
      <c r="H156" s="51"/>
      <c r="I156" s="51"/>
      <c r="J156" s="51"/>
      <c r="K156" s="42"/>
      <c r="L156" s="1"/>
    </row>
    <row r="157" spans="1:12" ht="13.5" hidden="1" customHeight="1">
      <c r="A157" s="122"/>
      <c r="B157" s="38" t="s">
        <v>47</v>
      </c>
      <c r="C157" s="61"/>
      <c r="D157" s="61"/>
      <c r="E157" s="61"/>
      <c r="F157" s="95"/>
      <c r="G157" s="61"/>
      <c r="H157" s="61"/>
      <c r="I157" s="61"/>
      <c r="J157" s="61"/>
      <c r="K157" s="42"/>
    </row>
    <row r="158" spans="1:12" ht="15.75" hidden="1" customHeight="1">
      <c r="A158" s="80">
        <v>80</v>
      </c>
      <c r="B158" s="55" t="s">
        <v>291</v>
      </c>
      <c r="C158" s="51">
        <v>1</v>
      </c>
      <c r="D158" s="51">
        <v>2646.88</v>
      </c>
      <c r="E158" s="51"/>
      <c r="F158" s="52">
        <v>794.06</v>
      </c>
      <c r="G158" s="39"/>
      <c r="H158" s="39"/>
      <c r="I158" s="39"/>
      <c r="J158" s="39">
        <f>(D158*C158)+(H158+E158+I158+G158+F158)</f>
        <v>3440.94</v>
      </c>
      <c r="K158" s="39">
        <f t="shared" ref="K158:K220" si="13">J158*4</f>
        <v>13763.76</v>
      </c>
    </row>
    <row r="159" spans="1:12" ht="12.75" hidden="1" customHeight="1">
      <c r="A159" s="50"/>
      <c r="B159" s="36" t="s">
        <v>48</v>
      </c>
      <c r="C159" s="51"/>
      <c r="D159" s="51"/>
      <c r="E159" s="51"/>
      <c r="F159" s="52"/>
      <c r="G159" s="51"/>
      <c r="H159" s="51"/>
      <c r="I159" s="51"/>
      <c r="J159" s="51"/>
      <c r="K159" s="42"/>
    </row>
    <row r="160" spans="1:12" ht="15.75" hidden="1" customHeight="1">
      <c r="A160" s="80">
        <v>81</v>
      </c>
      <c r="B160" s="43" t="s">
        <v>292</v>
      </c>
      <c r="C160" s="53">
        <v>1</v>
      </c>
      <c r="D160" s="53">
        <v>3948.44</v>
      </c>
      <c r="E160" s="53">
        <v>947.63</v>
      </c>
      <c r="F160" s="54">
        <v>789.69</v>
      </c>
      <c r="G160" s="41"/>
      <c r="H160" s="41"/>
      <c r="I160" s="41"/>
      <c r="J160" s="41">
        <f t="shared" ref="J160:J167" si="14">(D160*C160)+(H160+E160+I160+G160+F160)</f>
        <v>5685.76</v>
      </c>
      <c r="K160" s="42">
        <f t="shared" si="13"/>
        <v>22743.040000000001</v>
      </c>
    </row>
    <row r="161" spans="1:12" ht="12.75" hidden="1" customHeight="1">
      <c r="A161" s="80">
        <v>82</v>
      </c>
      <c r="B161" s="43" t="s">
        <v>49</v>
      </c>
      <c r="C161" s="53">
        <v>10</v>
      </c>
      <c r="D161" s="53">
        <v>2908.25</v>
      </c>
      <c r="E161" s="53">
        <v>6372</v>
      </c>
      <c r="F161" s="54">
        <v>7965.02</v>
      </c>
      <c r="G161" s="41"/>
      <c r="H161" s="41"/>
      <c r="I161" s="41"/>
      <c r="J161" s="41">
        <f t="shared" si="14"/>
        <v>43419.520000000004</v>
      </c>
      <c r="K161" s="42">
        <f t="shared" si="13"/>
        <v>173678.08000000002</v>
      </c>
    </row>
    <row r="162" spans="1:12" hidden="1">
      <c r="A162" s="80">
        <v>83</v>
      </c>
      <c r="B162" s="43" t="s">
        <v>293</v>
      </c>
      <c r="C162" s="53">
        <v>1</v>
      </c>
      <c r="D162" s="53">
        <v>3158.75</v>
      </c>
      <c r="E162" s="53">
        <v>379.05</v>
      </c>
      <c r="F162" s="54">
        <v>315.88</v>
      </c>
      <c r="G162" s="41"/>
      <c r="H162" s="41"/>
      <c r="I162" s="41"/>
      <c r="J162" s="41">
        <f t="shared" si="14"/>
        <v>3853.6800000000003</v>
      </c>
      <c r="K162" s="42">
        <f t="shared" si="13"/>
        <v>15414.720000000001</v>
      </c>
    </row>
    <row r="163" spans="1:12" ht="12.75" hidden="1" customHeight="1">
      <c r="A163" s="80">
        <v>84</v>
      </c>
      <c r="B163" s="43" t="s">
        <v>294</v>
      </c>
      <c r="C163" s="53">
        <v>3</v>
      </c>
      <c r="D163" s="53">
        <v>2880.41</v>
      </c>
      <c r="E163" s="53">
        <v>1382.6</v>
      </c>
      <c r="F163" s="54">
        <v>2592.38</v>
      </c>
      <c r="G163" s="41"/>
      <c r="H163" s="41"/>
      <c r="I163" s="41"/>
      <c r="J163" s="41">
        <f t="shared" si="14"/>
        <v>12616.21</v>
      </c>
      <c r="K163" s="42">
        <f t="shared" si="13"/>
        <v>50464.84</v>
      </c>
    </row>
    <row r="164" spans="1:12" hidden="1">
      <c r="A164" s="80">
        <v>85</v>
      </c>
      <c r="B164" s="43" t="s">
        <v>295</v>
      </c>
      <c r="C164" s="53">
        <v>1</v>
      </c>
      <c r="D164" s="53">
        <v>2646.88</v>
      </c>
      <c r="E164" s="53"/>
      <c r="F164" s="54">
        <v>794.06</v>
      </c>
      <c r="G164" s="41"/>
      <c r="H164" s="41"/>
      <c r="I164" s="41"/>
      <c r="J164" s="41">
        <f t="shared" si="14"/>
        <v>3440.94</v>
      </c>
      <c r="K164" s="42">
        <f t="shared" si="13"/>
        <v>13763.76</v>
      </c>
    </row>
    <row r="165" spans="1:12" hidden="1">
      <c r="A165" s="80">
        <v>86</v>
      </c>
      <c r="B165" s="43" t="s">
        <v>296</v>
      </c>
      <c r="C165" s="53">
        <v>11</v>
      </c>
      <c r="D165" s="53">
        <v>2372.16</v>
      </c>
      <c r="E165" s="53">
        <v>6262.5</v>
      </c>
      <c r="F165" s="54">
        <v>7828.18</v>
      </c>
      <c r="G165" s="41"/>
      <c r="H165" s="41"/>
      <c r="I165" s="41"/>
      <c r="J165" s="41">
        <f t="shared" si="14"/>
        <v>40184.44</v>
      </c>
      <c r="K165" s="42">
        <f t="shared" si="13"/>
        <v>160737.76</v>
      </c>
    </row>
    <row r="166" spans="1:12" ht="13.5" hidden="1" customHeight="1">
      <c r="A166" s="80">
        <v>87</v>
      </c>
      <c r="B166" s="43" t="s">
        <v>297</v>
      </c>
      <c r="C166" s="53">
        <v>3</v>
      </c>
      <c r="D166" s="53">
        <v>2406.25</v>
      </c>
      <c r="E166" s="53">
        <v>770</v>
      </c>
      <c r="F166" s="54">
        <v>1443.76</v>
      </c>
      <c r="G166" s="41"/>
      <c r="H166" s="41"/>
      <c r="I166" s="41"/>
      <c r="J166" s="41">
        <f t="shared" si="14"/>
        <v>9432.51</v>
      </c>
      <c r="K166" s="42">
        <f t="shared" si="13"/>
        <v>37730.04</v>
      </c>
    </row>
    <row r="167" spans="1:12" ht="13.5" hidden="1" customHeight="1">
      <c r="A167" s="80">
        <v>88</v>
      </c>
      <c r="B167" s="43" t="s">
        <v>161</v>
      </c>
      <c r="C167" s="53">
        <v>6.75</v>
      </c>
      <c r="D167" s="53">
        <v>1671.6</v>
      </c>
      <c r="E167" s="53">
        <v>104.48</v>
      </c>
      <c r="F167" s="54"/>
      <c r="G167" s="42">
        <v>104.47499999999999</v>
      </c>
      <c r="H167" s="42">
        <v>1138.78</v>
      </c>
      <c r="I167" s="41"/>
      <c r="J167" s="41">
        <f t="shared" si="14"/>
        <v>12631.035</v>
      </c>
      <c r="K167" s="42">
        <f t="shared" si="13"/>
        <v>50524.14</v>
      </c>
    </row>
    <row r="168" spans="1:12" ht="11.25" hidden="1" customHeight="1">
      <c r="A168" s="50"/>
      <c r="B168" s="55" t="s">
        <v>8</v>
      </c>
      <c r="C168" s="51">
        <f>C160+C161+C162+C163+C164+C165+C166+C167</f>
        <v>36.75</v>
      </c>
      <c r="D168" s="39">
        <f>(J168-I168-H168-G168-E168-F168)/C168</f>
        <v>2505.4043537414968</v>
      </c>
      <c r="E168" s="51">
        <f t="shared" ref="E168:J168" si="15">E160+E161+E162+E163+E164+E165+E166+E167</f>
        <v>16218.26</v>
      </c>
      <c r="F168" s="51">
        <f t="shared" si="15"/>
        <v>21728.969999999998</v>
      </c>
      <c r="G168" s="51">
        <f t="shared" si="15"/>
        <v>104.47499999999999</v>
      </c>
      <c r="H168" s="51">
        <f t="shared" si="15"/>
        <v>1138.78</v>
      </c>
      <c r="I168" s="51">
        <f t="shared" si="15"/>
        <v>0</v>
      </c>
      <c r="J168" s="51">
        <f t="shared" si="15"/>
        <v>131264.095</v>
      </c>
      <c r="K168" s="39">
        <f t="shared" si="13"/>
        <v>525056.38</v>
      </c>
    </row>
    <row r="169" spans="1:12" ht="15.75" hidden="1" customHeight="1">
      <c r="A169" s="80"/>
      <c r="B169" s="43" t="s">
        <v>142</v>
      </c>
      <c r="C169" s="53">
        <f>C170+C171+C172+G173</f>
        <v>36.75</v>
      </c>
      <c r="D169" s="42">
        <f>(J169-I169-H169-G169-E169-F169)/C169</f>
        <v>2505.4043537414973</v>
      </c>
      <c r="E169" s="53">
        <f>E170+E171+E172+I173</f>
        <v>16218.26</v>
      </c>
      <c r="F169" s="54">
        <f>F170+F171+F172+J173</f>
        <v>21728.97</v>
      </c>
      <c r="G169" s="53">
        <f>G170+G171+G172+J173</f>
        <v>104.47499999999999</v>
      </c>
      <c r="H169" s="53">
        <f>H170+H171+H172</f>
        <v>1138.78</v>
      </c>
      <c r="I169" s="53">
        <f>I170+I171+I172</f>
        <v>0</v>
      </c>
      <c r="J169" s="53">
        <f>J170+J171+J172</f>
        <v>131264.09500000003</v>
      </c>
      <c r="K169" s="42">
        <f t="shared" si="13"/>
        <v>525056.38000000012</v>
      </c>
    </row>
    <row r="170" spans="1:12" hidden="1">
      <c r="A170" s="80"/>
      <c r="B170" s="83" t="s">
        <v>40</v>
      </c>
      <c r="C170" s="53">
        <f>C160+C161+C162+C163</f>
        <v>15</v>
      </c>
      <c r="D170" s="42">
        <f>(J170-I170-H170-G170-E170-F170)/C170</f>
        <v>2988.728000000001</v>
      </c>
      <c r="E170" s="53">
        <f t="shared" ref="E170:J170" si="16">E160+E161+E162+E163</f>
        <v>9081.2800000000007</v>
      </c>
      <c r="F170" s="53">
        <f t="shared" si="16"/>
        <v>11662.970000000001</v>
      </c>
      <c r="G170" s="53">
        <f t="shared" si="16"/>
        <v>0</v>
      </c>
      <c r="H170" s="53">
        <f t="shared" si="16"/>
        <v>0</v>
      </c>
      <c r="I170" s="53">
        <f t="shared" si="16"/>
        <v>0</v>
      </c>
      <c r="J170" s="53">
        <f t="shared" si="16"/>
        <v>65575.170000000013</v>
      </c>
      <c r="K170" s="42">
        <f t="shared" si="13"/>
        <v>262300.68000000005</v>
      </c>
    </row>
    <row r="171" spans="1:12" hidden="1">
      <c r="A171" s="80"/>
      <c r="B171" s="123" t="s">
        <v>134</v>
      </c>
      <c r="C171" s="53">
        <f>C164+C165+C166</f>
        <v>15</v>
      </c>
      <c r="D171" s="42">
        <f>(J171-I171-H171-G171-E171-F171)/C171</f>
        <v>2397.2926666666672</v>
      </c>
      <c r="E171" s="53">
        <f t="shared" ref="E171:J171" si="17">E164+E165+E166</f>
        <v>7032.5</v>
      </c>
      <c r="F171" s="53">
        <f t="shared" si="17"/>
        <v>10066</v>
      </c>
      <c r="G171" s="53">
        <f t="shared" si="17"/>
        <v>0</v>
      </c>
      <c r="H171" s="53">
        <f t="shared" si="17"/>
        <v>0</v>
      </c>
      <c r="I171" s="53">
        <f t="shared" si="17"/>
        <v>0</v>
      </c>
      <c r="J171" s="53">
        <f t="shared" si="17"/>
        <v>53057.890000000007</v>
      </c>
      <c r="K171" s="42">
        <f t="shared" si="13"/>
        <v>212231.56000000003</v>
      </c>
    </row>
    <row r="172" spans="1:12" hidden="1">
      <c r="A172" s="80"/>
      <c r="B172" s="83" t="s">
        <v>138</v>
      </c>
      <c r="C172" s="53">
        <f>C167</f>
        <v>6.75</v>
      </c>
      <c r="D172" s="42">
        <f>(J172-I172-H172-G172-E172-F172)/C172</f>
        <v>1671.6</v>
      </c>
      <c r="E172" s="53">
        <f t="shared" ref="E172:J172" si="18">E167</f>
        <v>104.48</v>
      </c>
      <c r="F172" s="54">
        <f t="shared" si="18"/>
        <v>0</v>
      </c>
      <c r="G172" s="53">
        <f t="shared" si="18"/>
        <v>104.47499999999999</v>
      </c>
      <c r="H172" s="53">
        <f t="shared" si="18"/>
        <v>1138.78</v>
      </c>
      <c r="I172" s="53">
        <f t="shared" si="18"/>
        <v>0</v>
      </c>
      <c r="J172" s="53">
        <f t="shared" si="18"/>
        <v>12631.035</v>
      </c>
      <c r="K172" s="42">
        <f t="shared" si="13"/>
        <v>50524.14</v>
      </c>
    </row>
    <row r="173" spans="1:12" ht="12.75" hidden="1" customHeight="1">
      <c r="A173" s="80"/>
      <c r="B173" s="36" t="s">
        <v>120</v>
      </c>
      <c r="C173" s="51"/>
      <c r="D173" s="39"/>
      <c r="E173" s="51"/>
      <c r="F173" s="52"/>
      <c r="G173" s="57"/>
      <c r="H173" s="59"/>
      <c r="I173" s="57"/>
      <c r="J173" s="51"/>
      <c r="K173" s="42"/>
    </row>
    <row r="174" spans="1:12" ht="13.5" hidden="1" customHeight="1">
      <c r="A174" s="80">
        <v>89</v>
      </c>
      <c r="B174" s="83" t="s">
        <v>182</v>
      </c>
      <c r="C174" s="53">
        <v>0.25</v>
      </c>
      <c r="D174" s="41">
        <v>2532.5</v>
      </c>
      <c r="E174" s="53"/>
      <c r="F174" s="54"/>
      <c r="G174" s="41">
        <v>303.89999999999998</v>
      </c>
      <c r="H174" s="57"/>
      <c r="I174" s="57"/>
      <c r="J174" s="41">
        <f>(D174*C174)+(H174+E174+I174+G174+F174)</f>
        <v>937.02499999999998</v>
      </c>
      <c r="K174" s="42">
        <f t="shared" si="13"/>
        <v>3748.1</v>
      </c>
    </row>
    <row r="175" spans="1:12" s="4" customFormat="1" ht="12.75" hidden="1" customHeight="1">
      <c r="A175" s="80">
        <v>90</v>
      </c>
      <c r="B175" s="83" t="s">
        <v>298</v>
      </c>
      <c r="C175" s="53">
        <v>1</v>
      </c>
      <c r="D175" s="41">
        <v>2532.5</v>
      </c>
      <c r="E175" s="53"/>
      <c r="F175" s="54"/>
      <c r="G175" s="41"/>
      <c r="H175" s="57"/>
      <c r="I175" s="57"/>
      <c r="J175" s="41">
        <f>(D175*C175)+(H175+E175+I175+G175+F175)</f>
        <v>2532.5</v>
      </c>
      <c r="K175" s="42">
        <f t="shared" si="13"/>
        <v>10130</v>
      </c>
      <c r="L175" s="1"/>
    </row>
    <row r="176" spans="1:12" hidden="1">
      <c r="A176" s="80">
        <v>91</v>
      </c>
      <c r="B176" s="83" t="s">
        <v>199</v>
      </c>
      <c r="C176" s="53">
        <v>0.5</v>
      </c>
      <c r="D176" s="41">
        <v>2406.25</v>
      </c>
      <c r="E176" s="53"/>
      <c r="F176" s="54">
        <v>404.25</v>
      </c>
      <c r="G176" s="42">
        <v>144.38</v>
      </c>
      <c r="H176" s="57"/>
      <c r="I176" s="57"/>
      <c r="J176" s="41">
        <f>(D176*C176)+(H176+E176+I176+G176+F176)</f>
        <v>1751.7550000000001</v>
      </c>
      <c r="K176" s="42">
        <f t="shared" si="13"/>
        <v>7007.02</v>
      </c>
    </row>
    <row r="177" spans="1:12" ht="12" hidden="1" customHeight="1">
      <c r="A177" s="80"/>
      <c r="B177" s="121" t="s">
        <v>8</v>
      </c>
      <c r="C177" s="51">
        <f>SUM(C174:C176)</f>
        <v>1.75</v>
      </c>
      <c r="D177" s="39">
        <f>(J177-I177-H177-G177-E177-F177)/C177</f>
        <v>2496.428571428572</v>
      </c>
      <c r="E177" s="51"/>
      <c r="F177" s="52">
        <f>SUM(F174:F176)</f>
        <v>404.25</v>
      </c>
      <c r="G177" s="39">
        <f>SUM(G174:G176)</f>
        <v>448.28</v>
      </c>
      <c r="H177" s="59"/>
      <c r="I177" s="57"/>
      <c r="J177" s="39">
        <f>SUM(J174:J176)</f>
        <v>5221.2800000000007</v>
      </c>
      <c r="K177" s="39">
        <f t="shared" si="13"/>
        <v>20885.120000000003</v>
      </c>
    </row>
    <row r="178" spans="1:12" ht="13.5" hidden="1" customHeight="1">
      <c r="A178" s="50"/>
      <c r="B178" s="36" t="s">
        <v>50</v>
      </c>
      <c r="C178" s="51"/>
      <c r="D178" s="51"/>
      <c r="E178" s="51"/>
      <c r="F178" s="52"/>
      <c r="G178" s="57"/>
      <c r="H178" s="57"/>
      <c r="I178" s="57"/>
      <c r="J178" s="51"/>
      <c r="K178" s="42"/>
    </row>
    <row r="179" spans="1:12" s="4" customFormat="1" hidden="1">
      <c r="A179" s="80">
        <v>92</v>
      </c>
      <c r="B179" s="43" t="s">
        <v>185</v>
      </c>
      <c r="C179" s="53">
        <v>0.75</v>
      </c>
      <c r="D179" s="53">
        <v>2671.66</v>
      </c>
      <c r="E179" s="53"/>
      <c r="F179" s="54">
        <v>274.13</v>
      </c>
      <c r="G179" s="57"/>
      <c r="H179" s="57"/>
      <c r="I179" s="57"/>
      <c r="J179" s="41">
        <f>(D179*C179)+(H179+E179+I179+G179+F179)</f>
        <v>2277.875</v>
      </c>
      <c r="K179" s="42">
        <f t="shared" si="13"/>
        <v>9111.5</v>
      </c>
      <c r="L179" s="1"/>
    </row>
    <row r="180" spans="1:12" s="4" customFormat="1" hidden="1">
      <c r="A180" s="80">
        <v>93</v>
      </c>
      <c r="B180" s="43" t="s">
        <v>299</v>
      </c>
      <c r="C180" s="53">
        <v>1</v>
      </c>
      <c r="D180" s="53">
        <v>2281.25</v>
      </c>
      <c r="E180" s="53"/>
      <c r="F180" s="54">
        <v>684.375</v>
      </c>
      <c r="G180" s="57"/>
      <c r="H180" s="57"/>
      <c r="I180" s="57"/>
      <c r="J180" s="41">
        <f>(D180*C180)+(H180+E180+I180+G180+F180)</f>
        <v>2965.625</v>
      </c>
      <c r="K180" s="42">
        <f t="shared" si="13"/>
        <v>11862.5</v>
      </c>
      <c r="L180" s="1"/>
    </row>
    <row r="181" spans="1:12" hidden="1">
      <c r="A181" s="50"/>
      <c r="B181" s="55" t="s">
        <v>8</v>
      </c>
      <c r="C181" s="51">
        <f>SUM(C179:C180)</f>
        <v>1.75</v>
      </c>
      <c r="D181" s="39">
        <f>(J181-I181-H181-G181-E181-F181)/C181</f>
        <v>2448.5685714285714</v>
      </c>
      <c r="E181" s="51"/>
      <c r="F181" s="52">
        <f>SUM(F179:F180)</f>
        <v>958.505</v>
      </c>
      <c r="G181" s="57"/>
      <c r="H181" s="57"/>
      <c r="I181" s="57"/>
      <c r="J181" s="51">
        <f>SUM(J179:J180)</f>
        <v>5243.5</v>
      </c>
      <c r="K181" s="39">
        <f t="shared" si="13"/>
        <v>20974</v>
      </c>
    </row>
    <row r="182" spans="1:12" ht="12.75" hidden="1" customHeight="1">
      <c r="A182" s="50"/>
      <c r="B182" s="36" t="s">
        <v>51</v>
      </c>
      <c r="C182" s="51"/>
      <c r="D182" s="51"/>
      <c r="E182" s="51"/>
      <c r="F182" s="52"/>
      <c r="G182" s="57"/>
      <c r="H182" s="57"/>
      <c r="I182" s="57"/>
      <c r="J182" s="51"/>
      <c r="K182" s="42"/>
    </row>
    <row r="183" spans="1:12" hidden="1">
      <c r="A183" s="80">
        <v>94</v>
      </c>
      <c r="B183" s="43" t="s">
        <v>300</v>
      </c>
      <c r="C183" s="53">
        <v>0.25</v>
      </c>
      <c r="D183" s="53">
        <v>2950</v>
      </c>
      <c r="E183" s="53"/>
      <c r="F183" s="54">
        <v>221.25</v>
      </c>
      <c r="G183" s="57"/>
      <c r="H183" s="57"/>
      <c r="I183" s="57"/>
      <c r="J183" s="41">
        <f>(D183*C183)+(H183+E183+I183+G183+F183)</f>
        <v>958.75</v>
      </c>
      <c r="K183" s="42">
        <f t="shared" si="13"/>
        <v>3835</v>
      </c>
    </row>
    <row r="184" spans="1:12" hidden="1">
      <c r="A184" s="80">
        <v>95</v>
      </c>
      <c r="B184" s="43" t="s">
        <v>301</v>
      </c>
      <c r="C184" s="53">
        <v>0.5</v>
      </c>
      <c r="D184" s="53">
        <v>2406.25</v>
      </c>
      <c r="E184" s="53"/>
      <c r="F184" s="54">
        <v>360.94</v>
      </c>
      <c r="G184" s="57"/>
      <c r="H184" s="57"/>
      <c r="I184" s="57"/>
      <c r="J184" s="41">
        <f>(D184*C184)+(H184+E184+I184+G184+F184)</f>
        <v>1564.0650000000001</v>
      </c>
      <c r="K184" s="42">
        <f t="shared" si="13"/>
        <v>6256.26</v>
      </c>
    </row>
    <row r="185" spans="1:12" ht="14.25" hidden="1" customHeight="1">
      <c r="A185" s="50"/>
      <c r="B185" s="55" t="s">
        <v>8</v>
      </c>
      <c r="C185" s="51">
        <v>0.75</v>
      </c>
      <c r="D185" s="39">
        <f>(J185-I185-H185-G185-E185-F185)/C185</f>
        <v>2587.5</v>
      </c>
      <c r="E185" s="51"/>
      <c r="F185" s="52">
        <f>SUM(F183:F184)</f>
        <v>582.19000000000005</v>
      </c>
      <c r="G185" s="57"/>
      <c r="H185" s="57"/>
      <c r="I185" s="57"/>
      <c r="J185" s="51">
        <f>SUM(J183:J184)</f>
        <v>2522.8150000000001</v>
      </c>
      <c r="K185" s="39">
        <f t="shared" si="13"/>
        <v>10091.26</v>
      </c>
    </row>
    <row r="186" spans="1:12" ht="25.5" hidden="1" customHeight="1">
      <c r="A186" s="50"/>
      <c r="B186" s="36" t="s">
        <v>394</v>
      </c>
      <c r="C186" s="51"/>
      <c r="D186" s="51"/>
      <c r="E186" s="51"/>
      <c r="F186" s="52"/>
      <c r="G186" s="51"/>
      <c r="H186" s="51"/>
      <c r="I186" s="51"/>
      <c r="J186" s="51"/>
      <c r="K186" s="42"/>
    </row>
    <row r="187" spans="1:12" hidden="1">
      <c r="A187" s="80">
        <v>96</v>
      </c>
      <c r="B187" s="43" t="s">
        <v>250</v>
      </c>
      <c r="C187" s="53">
        <v>0.75</v>
      </c>
      <c r="D187" s="53">
        <v>2532.5</v>
      </c>
      <c r="E187" s="53"/>
      <c r="F187" s="54">
        <v>126.629</v>
      </c>
      <c r="G187" s="57"/>
      <c r="H187" s="57"/>
      <c r="I187" s="57"/>
      <c r="J187" s="41">
        <f>(D187*C187)+(H187+E187+I187+G187+F187)</f>
        <v>2026.0039999999999</v>
      </c>
      <c r="K187" s="42">
        <f t="shared" si="13"/>
        <v>8104.0159999999996</v>
      </c>
    </row>
    <row r="188" spans="1:12" hidden="1">
      <c r="A188" s="80">
        <v>97</v>
      </c>
      <c r="B188" s="43" t="s">
        <v>404</v>
      </c>
      <c r="C188" s="53">
        <v>0.25</v>
      </c>
      <c r="D188" s="53">
        <v>3158.75</v>
      </c>
      <c r="E188" s="53"/>
      <c r="F188" s="54">
        <v>236.91</v>
      </c>
      <c r="G188" s="57"/>
      <c r="H188" s="57"/>
      <c r="I188" s="57"/>
      <c r="J188" s="41">
        <f>(D188*C188)+(H188+E188+I188+G188+F188)</f>
        <v>1026.5975000000001</v>
      </c>
      <c r="K188" s="42">
        <f t="shared" si="13"/>
        <v>4106.3900000000003</v>
      </c>
    </row>
    <row r="189" spans="1:12" hidden="1">
      <c r="A189" s="80">
        <v>98</v>
      </c>
      <c r="B189" s="43" t="s">
        <v>302</v>
      </c>
      <c r="C189" s="53">
        <v>1</v>
      </c>
      <c r="D189" s="53">
        <v>2281.25</v>
      </c>
      <c r="E189" s="53"/>
      <c r="F189" s="54">
        <v>684.37699999999995</v>
      </c>
      <c r="G189" s="57"/>
      <c r="H189" s="57"/>
      <c r="I189" s="57"/>
      <c r="J189" s="41">
        <f>(D189*C189)+(H189+E189+I189+G189+F189)</f>
        <v>2965.627</v>
      </c>
      <c r="K189" s="42">
        <f t="shared" si="13"/>
        <v>11862.508</v>
      </c>
    </row>
    <row r="190" spans="1:12" hidden="1">
      <c r="A190" s="80">
        <v>99</v>
      </c>
      <c r="B190" s="43" t="s">
        <v>303</v>
      </c>
      <c r="C190" s="53">
        <v>1.5</v>
      </c>
      <c r="D190" s="53">
        <v>2276.66</v>
      </c>
      <c r="E190" s="53"/>
      <c r="F190" s="54">
        <v>822.76</v>
      </c>
      <c r="G190" s="57"/>
      <c r="H190" s="41">
        <v>341.51</v>
      </c>
      <c r="I190" s="57"/>
      <c r="J190" s="41">
        <f>(D190*C190)+(H190+E190+I190+G190+F190)</f>
        <v>4579.26</v>
      </c>
      <c r="K190" s="42">
        <f t="shared" si="13"/>
        <v>18317.04</v>
      </c>
    </row>
    <row r="191" spans="1:12" ht="14.25" hidden="1" customHeight="1">
      <c r="A191" s="80">
        <v>100</v>
      </c>
      <c r="B191" s="43" t="s">
        <v>161</v>
      </c>
      <c r="C191" s="53">
        <v>0.75</v>
      </c>
      <c r="D191" s="53">
        <v>1671.6</v>
      </c>
      <c r="E191" s="53"/>
      <c r="F191" s="54"/>
      <c r="G191" s="57"/>
      <c r="H191" s="41">
        <v>125.37</v>
      </c>
      <c r="I191" s="57"/>
      <c r="J191" s="41">
        <f>(D191*C191)+(H191+E191+I191+G191+F191)</f>
        <v>1379.0699999999997</v>
      </c>
      <c r="K191" s="42">
        <f t="shared" si="13"/>
        <v>5516.2799999999988</v>
      </c>
    </row>
    <row r="192" spans="1:12" ht="13.5" hidden="1" customHeight="1">
      <c r="A192" s="50"/>
      <c r="B192" s="55" t="s">
        <v>8</v>
      </c>
      <c r="C192" s="51">
        <f>SUM(C187:C191)</f>
        <v>4.25</v>
      </c>
      <c r="D192" s="39">
        <f>(J192-I192-H192-G192-E192-F192)/C192</f>
        <v>2268.0005882352943</v>
      </c>
      <c r="E192" s="51"/>
      <c r="F192" s="52">
        <f>SUM(F187:F191)</f>
        <v>1870.6759999999999</v>
      </c>
      <c r="G192" s="57"/>
      <c r="H192" s="39">
        <f>SUM(H189:H191)</f>
        <v>466.88</v>
      </c>
      <c r="I192" s="57"/>
      <c r="J192" s="51">
        <f>SUM(J187:J191)</f>
        <v>11976.558499999999</v>
      </c>
      <c r="K192" s="39">
        <f t="shared" si="13"/>
        <v>47906.233999999997</v>
      </c>
    </row>
    <row r="193" spans="1:11" ht="13.5" hidden="1">
      <c r="A193" s="50"/>
      <c r="B193" s="36" t="s">
        <v>52</v>
      </c>
      <c r="C193" s="51"/>
      <c r="D193" s="51"/>
      <c r="E193" s="51"/>
      <c r="F193" s="52"/>
      <c r="G193" s="51"/>
      <c r="H193" s="51"/>
      <c r="I193" s="51"/>
      <c r="J193" s="51"/>
      <c r="K193" s="42"/>
    </row>
    <row r="194" spans="1:11" ht="12.75" hidden="1" customHeight="1">
      <c r="A194" s="80">
        <v>101</v>
      </c>
      <c r="B194" s="43" t="s">
        <v>304</v>
      </c>
      <c r="C194" s="53">
        <v>1</v>
      </c>
      <c r="D194" s="53">
        <v>3790.5</v>
      </c>
      <c r="E194" s="53"/>
      <c r="F194" s="54">
        <v>1137.1500000000001</v>
      </c>
      <c r="G194" s="57"/>
      <c r="H194" s="41"/>
      <c r="I194" s="57"/>
      <c r="J194" s="41">
        <f>(D194*C194)+(H194+E194+I194+G194+F194)</f>
        <v>4927.6499999999996</v>
      </c>
      <c r="K194" s="42">
        <f t="shared" si="13"/>
        <v>19710.599999999999</v>
      </c>
    </row>
    <row r="195" spans="1:11" hidden="1">
      <c r="A195" s="80">
        <v>102</v>
      </c>
      <c r="B195" s="43" t="s">
        <v>200</v>
      </c>
      <c r="C195" s="53">
        <v>1</v>
      </c>
      <c r="D195" s="53">
        <v>2406.25</v>
      </c>
      <c r="E195" s="53"/>
      <c r="F195" s="54">
        <v>721.88</v>
      </c>
      <c r="G195" s="57"/>
      <c r="H195" s="41"/>
      <c r="I195" s="57"/>
      <c r="J195" s="41">
        <f>(D195*C195)+(H195+E195+I195+G195+F195)</f>
        <v>3128.13</v>
      </c>
      <c r="K195" s="42">
        <f t="shared" si="13"/>
        <v>12512.52</v>
      </c>
    </row>
    <row r="196" spans="1:11" ht="15" hidden="1" customHeight="1">
      <c r="A196" s="80"/>
      <c r="B196" s="55" t="s">
        <v>8</v>
      </c>
      <c r="C196" s="51">
        <v>2</v>
      </c>
      <c r="D196" s="39">
        <f>(J196-I196-H196-G196-E196-F196)/C196</f>
        <v>3098.375</v>
      </c>
      <c r="E196" s="51"/>
      <c r="F196" s="52">
        <f>SUM(F194:F195)</f>
        <v>1859.0300000000002</v>
      </c>
      <c r="G196" s="59"/>
      <c r="H196" s="39"/>
      <c r="I196" s="59"/>
      <c r="J196" s="39">
        <f>SUM(J194:J195)</f>
        <v>8055.78</v>
      </c>
      <c r="K196" s="39">
        <f t="shared" si="13"/>
        <v>32223.119999999999</v>
      </c>
    </row>
    <row r="197" spans="1:11" ht="12.75" hidden="1" customHeight="1">
      <c r="A197" s="80"/>
      <c r="B197" s="36" t="s">
        <v>53</v>
      </c>
      <c r="C197" s="53"/>
      <c r="D197" s="53"/>
      <c r="E197" s="53"/>
      <c r="F197" s="54"/>
      <c r="G197" s="57"/>
      <c r="H197" s="41"/>
      <c r="I197" s="57"/>
      <c r="J197" s="41"/>
      <c r="K197" s="42"/>
    </row>
    <row r="198" spans="1:11" ht="15.75" hidden="1" customHeight="1">
      <c r="A198" s="80">
        <v>103</v>
      </c>
      <c r="B198" s="55" t="s">
        <v>200</v>
      </c>
      <c r="C198" s="51">
        <v>2</v>
      </c>
      <c r="D198" s="51">
        <v>2017.5</v>
      </c>
      <c r="E198" s="51"/>
      <c r="F198" s="52">
        <v>1210.5</v>
      </c>
      <c r="G198" s="59"/>
      <c r="H198" s="50"/>
      <c r="I198" s="59"/>
      <c r="J198" s="39">
        <f>(D198*C198)+(H198+E198+I198+G198+F198)</f>
        <v>5245.5</v>
      </c>
      <c r="K198" s="39">
        <f t="shared" si="13"/>
        <v>20982</v>
      </c>
    </row>
    <row r="199" spans="1:11" ht="13.5" hidden="1">
      <c r="A199" s="50"/>
      <c r="B199" s="36" t="s">
        <v>54</v>
      </c>
      <c r="C199" s="51"/>
      <c r="D199" s="51"/>
      <c r="E199" s="51"/>
      <c r="F199" s="52"/>
      <c r="G199" s="51"/>
      <c r="H199" s="51"/>
      <c r="I199" s="51"/>
      <c r="J199" s="51"/>
      <c r="K199" s="42"/>
    </row>
    <row r="200" spans="1:11" hidden="1">
      <c r="A200" s="80">
        <v>104</v>
      </c>
      <c r="B200" s="43" t="s">
        <v>305</v>
      </c>
      <c r="C200" s="53">
        <v>1.25</v>
      </c>
      <c r="D200" s="53">
        <v>3283.24</v>
      </c>
      <c r="E200" s="53"/>
      <c r="F200" s="54">
        <v>1231.21</v>
      </c>
      <c r="G200" s="57"/>
      <c r="H200" s="41"/>
      <c r="I200" s="57"/>
      <c r="J200" s="41">
        <f>(D200*C200)+(H200+E200+I200+G200+F200)</f>
        <v>5335.2599999999993</v>
      </c>
      <c r="K200" s="42">
        <f t="shared" si="13"/>
        <v>21341.039999999997</v>
      </c>
    </row>
    <row r="201" spans="1:11" hidden="1">
      <c r="A201" s="80">
        <v>105</v>
      </c>
      <c r="B201" s="43" t="s">
        <v>306</v>
      </c>
      <c r="C201" s="53">
        <v>1</v>
      </c>
      <c r="D201" s="53">
        <v>3262.5</v>
      </c>
      <c r="E201" s="53"/>
      <c r="F201" s="54">
        <v>820.82</v>
      </c>
      <c r="G201" s="57"/>
      <c r="H201" s="41"/>
      <c r="I201" s="57"/>
      <c r="J201" s="41">
        <f>(D201*C201)+(H201+E201+I201+G201+F201)</f>
        <v>4083.32</v>
      </c>
      <c r="K201" s="42">
        <f t="shared" si="13"/>
        <v>16333.28</v>
      </c>
    </row>
    <row r="202" spans="1:11" ht="15.75" hidden="1" customHeight="1">
      <c r="A202" s="80">
        <v>106</v>
      </c>
      <c r="B202" s="43" t="s">
        <v>307</v>
      </c>
      <c r="C202" s="53">
        <v>2.5</v>
      </c>
      <c r="D202" s="53">
        <v>2456.75</v>
      </c>
      <c r="E202" s="53"/>
      <c r="F202" s="54">
        <v>1842.57</v>
      </c>
      <c r="G202" s="57"/>
      <c r="H202" s="41">
        <v>614.19000000000005</v>
      </c>
      <c r="I202" s="57"/>
      <c r="J202" s="41">
        <f>(D202*C202)+(H202+E202+I202+G202+F202)</f>
        <v>8598.6350000000002</v>
      </c>
      <c r="K202" s="42">
        <f t="shared" si="13"/>
        <v>34394.54</v>
      </c>
    </row>
    <row r="203" spans="1:11" ht="15" hidden="1" customHeight="1">
      <c r="A203" s="80">
        <v>107</v>
      </c>
      <c r="B203" s="43" t="s">
        <v>161</v>
      </c>
      <c r="C203" s="53">
        <v>0.75</v>
      </c>
      <c r="D203" s="53">
        <v>1671.6</v>
      </c>
      <c r="E203" s="53"/>
      <c r="F203" s="54"/>
      <c r="G203" s="57"/>
      <c r="H203" s="41">
        <v>125.37</v>
      </c>
      <c r="I203" s="57"/>
      <c r="J203" s="41">
        <f>(D203*C203)+(H203+E203+I203+G203+F203)</f>
        <v>1379.0699999999997</v>
      </c>
      <c r="K203" s="42">
        <f t="shared" si="13"/>
        <v>5516.2799999999988</v>
      </c>
    </row>
    <row r="204" spans="1:11" hidden="1">
      <c r="A204" s="50"/>
      <c r="B204" s="55" t="s">
        <v>8</v>
      </c>
      <c r="C204" s="51">
        <f>SUM(C200:C203)</f>
        <v>5.5</v>
      </c>
      <c r="D204" s="39">
        <f>(J204-I204-H204-G204-E204-F204)/C204</f>
        <v>2684.022727272727</v>
      </c>
      <c r="E204" s="51"/>
      <c r="F204" s="52">
        <f>SUM(F200:F203)</f>
        <v>3894.6000000000004</v>
      </c>
      <c r="G204" s="57"/>
      <c r="H204" s="39">
        <f>SUM(H200:H203)</f>
        <v>739.56000000000006</v>
      </c>
      <c r="I204" s="57"/>
      <c r="J204" s="51">
        <f>SUM(J200:J203)</f>
        <v>19396.285</v>
      </c>
      <c r="K204" s="39">
        <f t="shared" si="13"/>
        <v>77585.14</v>
      </c>
    </row>
    <row r="205" spans="1:11" ht="14.25" hidden="1" customHeight="1">
      <c r="A205" s="50"/>
      <c r="B205" s="36" t="s">
        <v>55</v>
      </c>
      <c r="C205" s="51"/>
      <c r="D205" s="51"/>
      <c r="E205" s="51"/>
      <c r="F205" s="52"/>
      <c r="G205" s="51"/>
      <c r="H205" s="51"/>
      <c r="I205" s="51"/>
      <c r="J205" s="51"/>
      <c r="K205" s="42"/>
    </row>
    <row r="206" spans="1:11" ht="13.5" hidden="1" customHeight="1">
      <c r="A206" s="80">
        <v>108</v>
      </c>
      <c r="B206" s="43" t="s">
        <v>308</v>
      </c>
      <c r="C206" s="53">
        <v>0.5</v>
      </c>
      <c r="D206" s="53">
        <v>2532.5</v>
      </c>
      <c r="E206" s="53"/>
      <c r="F206" s="54">
        <v>379.88</v>
      </c>
      <c r="G206" s="57"/>
      <c r="H206" s="41"/>
      <c r="I206" s="57"/>
      <c r="J206" s="41">
        <f>(D206*C206)+(H206+E206+I206+G206+F206)</f>
        <v>1646.13</v>
      </c>
      <c r="K206" s="42">
        <f t="shared" si="13"/>
        <v>6584.52</v>
      </c>
    </row>
    <row r="207" spans="1:11" ht="14.25" hidden="1" customHeight="1">
      <c r="A207" s="80">
        <v>109</v>
      </c>
      <c r="B207" s="43" t="s">
        <v>200</v>
      </c>
      <c r="C207" s="53">
        <v>0.5</v>
      </c>
      <c r="D207" s="53">
        <v>2281.25</v>
      </c>
      <c r="E207" s="53"/>
      <c r="F207" s="54">
        <v>342.18</v>
      </c>
      <c r="G207" s="57"/>
      <c r="H207" s="41"/>
      <c r="I207" s="57"/>
      <c r="J207" s="41">
        <f>(D207*C207)+(H207+E207+I207+G207+F207)</f>
        <v>1482.8050000000001</v>
      </c>
      <c r="K207" s="42">
        <f t="shared" si="13"/>
        <v>5931.22</v>
      </c>
    </row>
    <row r="208" spans="1:11" ht="12" hidden="1" customHeight="1">
      <c r="A208" s="50"/>
      <c r="B208" s="55" t="s">
        <v>8</v>
      </c>
      <c r="C208" s="51">
        <f>SUM(C206:C207)</f>
        <v>1</v>
      </c>
      <c r="D208" s="39">
        <f>(J208-I208-H208-G208-E208-F208)/C208</f>
        <v>2406.8750000000005</v>
      </c>
      <c r="E208" s="51"/>
      <c r="F208" s="52">
        <f>SUM(F206:F207)</f>
        <v>722.06</v>
      </c>
      <c r="G208" s="57"/>
      <c r="H208" s="41"/>
      <c r="I208" s="57"/>
      <c r="J208" s="51">
        <f>SUM(J206:J207)</f>
        <v>3128.9350000000004</v>
      </c>
      <c r="K208" s="39">
        <f t="shared" si="13"/>
        <v>12515.740000000002</v>
      </c>
    </row>
    <row r="209" spans="1:12" ht="12.75" hidden="1" customHeight="1">
      <c r="A209" s="50"/>
      <c r="B209" s="36" t="s">
        <v>56</v>
      </c>
      <c r="C209" s="51"/>
      <c r="D209" s="51"/>
      <c r="E209" s="51"/>
      <c r="F209" s="52"/>
      <c r="G209" s="51"/>
      <c r="H209" s="51"/>
      <c r="I209" s="51"/>
      <c r="J209" s="51"/>
      <c r="K209" s="42"/>
    </row>
    <row r="210" spans="1:12" hidden="1">
      <c r="A210" s="80">
        <v>110</v>
      </c>
      <c r="B210" s="43" t="s">
        <v>57</v>
      </c>
      <c r="C210" s="53">
        <v>1.5</v>
      </c>
      <c r="D210" s="53">
        <v>2741.25</v>
      </c>
      <c r="E210" s="53"/>
      <c r="F210" s="54">
        <v>1233.56</v>
      </c>
      <c r="G210" s="57"/>
      <c r="H210" s="41"/>
      <c r="I210" s="57"/>
      <c r="J210" s="41">
        <f>(D210*C210)+(H210+E210+I210+G210+F210)</f>
        <v>5345.4349999999995</v>
      </c>
      <c r="K210" s="42">
        <f t="shared" si="13"/>
        <v>21381.739999999998</v>
      </c>
    </row>
    <row r="211" spans="1:12" hidden="1">
      <c r="A211" s="80">
        <v>111</v>
      </c>
      <c r="B211" s="43" t="s">
        <v>200</v>
      </c>
      <c r="C211" s="53">
        <v>1.5</v>
      </c>
      <c r="D211" s="53">
        <v>2149.37</v>
      </c>
      <c r="E211" s="53"/>
      <c r="F211" s="54">
        <v>664.59799999999996</v>
      </c>
      <c r="G211" s="57"/>
      <c r="H211" s="41"/>
      <c r="I211" s="57"/>
      <c r="J211" s="41">
        <f>(D211*C211)+(H211+E211+I211+G211+F211)</f>
        <v>3888.6529999999998</v>
      </c>
      <c r="K211" s="42">
        <f t="shared" si="13"/>
        <v>15554.611999999999</v>
      </c>
    </row>
    <row r="212" spans="1:12" hidden="1">
      <c r="A212" s="50"/>
      <c r="B212" s="55" t="s">
        <v>8</v>
      </c>
      <c r="C212" s="51">
        <f>SUM(C210:C211)</f>
        <v>3</v>
      </c>
      <c r="D212" s="39">
        <f>(J212-I212-H212-G212-E212-F212)/C212</f>
        <v>2445.31</v>
      </c>
      <c r="E212" s="51"/>
      <c r="F212" s="52">
        <f>SUM(F210:F211)</f>
        <v>1898.1579999999999</v>
      </c>
      <c r="G212" s="57"/>
      <c r="H212" s="41"/>
      <c r="I212" s="57"/>
      <c r="J212" s="51">
        <f>SUM(J210:J211)</f>
        <v>9234.0879999999997</v>
      </c>
      <c r="K212" s="39">
        <f t="shared" si="13"/>
        <v>36936.351999999999</v>
      </c>
    </row>
    <row r="213" spans="1:12" ht="15" hidden="1" customHeight="1">
      <c r="A213" s="50"/>
      <c r="B213" s="36" t="s">
        <v>59</v>
      </c>
      <c r="C213" s="51"/>
      <c r="D213" s="51"/>
      <c r="E213" s="51"/>
      <c r="F213" s="52"/>
      <c r="G213" s="51"/>
      <c r="H213" s="51"/>
      <c r="I213" s="51"/>
      <c r="J213" s="51"/>
      <c r="K213" s="42"/>
    </row>
    <row r="214" spans="1:12" ht="12.75" hidden="1" customHeight="1">
      <c r="A214" s="80">
        <v>112</v>
      </c>
      <c r="B214" s="43" t="s">
        <v>309</v>
      </c>
      <c r="C214" s="53">
        <v>1</v>
      </c>
      <c r="D214" s="53">
        <v>3158.75</v>
      </c>
      <c r="E214" s="53"/>
      <c r="F214" s="54">
        <v>631.75</v>
      </c>
      <c r="G214" s="57"/>
      <c r="H214" s="41"/>
      <c r="I214" s="57"/>
      <c r="J214" s="41">
        <f>(D214*C214)+(H214+E214+I214+G214+F214)</f>
        <v>3790.5</v>
      </c>
      <c r="K214" s="42">
        <f t="shared" si="13"/>
        <v>15162</v>
      </c>
      <c r="L214" s="6"/>
    </row>
    <row r="215" spans="1:12" ht="15.75" hidden="1" customHeight="1">
      <c r="A215" s="80">
        <v>113</v>
      </c>
      <c r="B215" s="43" t="s">
        <v>310</v>
      </c>
      <c r="C215" s="53">
        <v>1</v>
      </c>
      <c r="D215" s="53">
        <v>2281.25</v>
      </c>
      <c r="E215" s="53"/>
      <c r="F215" s="54">
        <v>684.38</v>
      </c>
      <c r="G215" s="57"/>
      <c r="H215" s="41"/>
      <c r="I215" s="57"/>
      <c r="J215" s="41">
        <f>(D215*C215)+(H215+E215+I215+G215+F215)</f>
        <v>2965.63</v>
      </c>
      <c r="K215" s="42">
        <f t="shared" si="13"/>
        <v>11862.52</v>
      </c>
    </row>
    <row r="216" spans="1:12" hidden="1">
      <c r="A216" s="50"/>
      <c r="B216" s="55" t="s">
        <v>8</v>
      </c>
      <c r="C216" s="51">
        <f>SUM(C214:C215)</f>
        <v>2</v>
      </c>
      <c r="D216" s="39">
        <f>(J216-I216-H216-G216-E216-F216)/C216</f>
        <v>2720</v>
      </c>
      <c r="E216" s="51"/>
      <c r="F216" s="52">
        <f>SUM(F214:F215)</f>
        <v>1316.13</v>
      </c>
      <c r="G216" s="57"/>
      <c r="H216" s="41"/>
      <c r="I216" s="57"/>
      <c r="J216" s="51">
        <f>SUM(J214:J215)</f>
        <v>6756.13</v>
      </c>
      <c r="K216" s="39">
        <f t="shared" si="13"/>
        <v>27024.52</v>
      </c>
    </row>
    <row r="217" spans="1:12" ht="12" hidden="1" customHeight="1">
      <c r="A217" s="50"/>
      <c r="B217" s="36" t="s">
        <v>60</v>
      </c>
      <c r="C217" s="51"/>
      <c r="D217" s="51"/>
      <c r="E217" s="51"/>
      <c r="F217" s="52"/>
      <c r="G217" s="51"/>
      <c r="H217" s="51"/>
      <c r="I217" s="51"/>
      <c r="J217" s="51"/>
      <c r="K217" s="42"/>
    </row>
    <row r="218" spans="1:12" hidden="1">
      <c r="A218" s="80">
        <v>114</v>
      </c>
      <c r="B218" s="43" t="s">
        <v>311</v>
      </c>
      <c r="C218" s="53">
        <v>2</v>
      </c>
      <c r="D218" s="53">
        <v>3158.75</v>
      </c>
      <c r="E218" s="53"/>
      <c r="F218" s="54">
        <v>1579.38</v>
      </c>
      <c r="G218" s="57"/>
      <c r="H218" s="41"/>
      <c r="I218" s="57"/>
      <c r="J218" s="41">
        <f>(D218*C218)+(H218+E218+I218+G218+F218)</f>
        <v>7896.88</v>
      </c>
      <c r="K218" s="42">
        <f t="shared" si="13"/>
        <v>31587.52</v>
      </c>
    </row>
    <row r="219" spans="1:12" hidden="1">
      <c r="A219" s="80">
        <v>115</v>
      </c>
      <c r="B219" s="43" t="s">
        <v>200</v>
      </c>
      <c r="C219" s="53">
        <v>2</v>
      </c>
      <c r="D219" s="53">
        <v>2149.37</v>
      </c>
      <c r="E219" s="53"/>
      <c r="F219" s="54">
        <v>684.38</v>
      </c>
      <c r="G219" s="57"/>
      <c r="H219" s="41"/>
      <c r="I219" s="57"/>
      <c r="J219" s="41">
        <f>(D219*C219)+(H219+E219+I219+G219+F219)</f>
        <v>4983.12</v>
      </c>
      <c r="K219" s="42">
        <f t="shared" si="13"/>
        <v>19932.48</v>
      </c>
    </row>
    <row r="220" spans="1:12" ht="13.5" hidden="1" customHeight="1">
      <c r="A220" s="80"/>
      <c r="B220" s="55" t="s">
        <v>8</v>
      </c>
      <c r="C220" s="51">
        <f>SUM(C218:C219)</f>
        <v>4</v>
      </c>
      <c r="D220" s="39">
        <f>(J220-I220-H220-G220-E220-F220)/C220</f>
        <v>2654.06</v>
      </c>
      <c r="E220" s="51"/>
      <c r="F220" s="52">
        <f>SUM(F218:F219)</f>
        <v>2263.7600000000002</v>
      </c>
      <c r="G220" s="57"/>
      <c r="H220" s="41"/>
      <c r="I220" s="57"/>
      <c r="J220" s="51">
        <f>SUM(J218:J219)</f>
        <v>12880</v>
      </c>
      <c r="K220" s="39">
        <f t="shared" si="13"/>
        <v>51520</v>
      </c>
    </row>
    <row r="221" spans="1:12" ht="12" hidden="1" customHeight="1">
      <c r="A221" s="50"/>
      <c r="B221" s="36" t="s">
        <v>61</v>
      </c>
      <c r="C221" s="51"/>
      <c r="D221" s="51"/>
      <c r="E221" s="51"/>
      <c r="F221" s="52"/>
      <c r="G221" s="51"/>
      <c r="H221" s="51"/>
      <c r="I221" s="51"/>
      <c r="J221" s="51"/>
      <c r="K221" s="42"/>
    </row>
    <row r="222" spans="1:12" hidden="1">
      <c r="A222" s="80">
        <v>116</v>
      </c>
      <c r="B222" s="43" t="s">
        <v>312</v>
      </c>
      <c r="C222" s="53">
        <v>1.5</v>
      </c>
      <c r="D222" s="53">
        <v>2880.2</v>
      </c>
      <c r="E222" s="53"/>
      <c r="F222" s="54">
        <v>589.94000000000005</v>
      </c>
      <c r="G222" s="57"/>
      <c r="H222" s="41"/>
      <c r="I222" s="57"/>
      <c r="J222" s="41">
        <f>(D222*C222)+(H222+E222+I222+G222+F222)</f>
        <v>4910.24</v>
      </c>
      <c r="K222" s="42">
        <f t="shared" ref="K222:K285" si="19">J222*4</f>
        <v>19640.96</v>
      </c>
    </row>
    <row r="223" spans="1:12" hidden="1">
      <c r="A223" s="80">
        <v>117</v>
      </c>
      <c r="B223" s="43" t="s">
        <v>200</v>
      </c>
      <c r="C223" s="53">
        <v>1.5</v>
      </c>
      <c r="D223" s="53">
        <v>2142.5</v>
      </c>
      <c r="E223" s="53"/>
      <c r="F223" s="54">
        <v>321.38</v>
      </c>
      <c r="G223" s="57"/>
      <c r="H223" s="57"/>
      <c r="I223" s="57"/>
      <c r="J223" s="41">
        <f>(D223*C223)+(H223+E223+I223+G223+F223)</f>
        <v>3535.13</v>
      </c>
      <c r="K223" s="42">
        <f t="shared" si="19"/>
        <v>14140.52</v>
      </c>
    </row>
    <row r="224" spans="1:12" hidden="1">
      <c r="A224" s="80"/>
      <c r="B224" s="55" t="s">
        <v>8</v>
      </c>
      <c r="C224" s="51">
        <f>C222+C223</f>
        <v>3</v>
      </c>
      <c r="D224" s="39">
        <f>(J224-I224-H224-G224-E224-F224)/C224</f>
        <v>2511.35</v>
      </c>
      <c r="E224" s="51"/>
      <c r="F224" s="51">
        <f>SUM(F222:F223)</f>
        <v>911.32</v>
      </c>
      <c r="G224" s="41"/>
      <c r="H224" s="41"/>
      <c r="I224" s="41"/>
      <c r="J224" s="51">
        <f>J222+J223</f>
        <v>8445.369999999999</v>
      </c>
      <c r="K224" s="39">
        <f t="shared" si="19"/>
        <v>33781.479999999996</v>
      </c>
    </row>
    <row r="225" spans="1:11" ht="13.5" hidden="1" customHeight="1">
      <c r="A225" s="50"/>
      <c r="B225" s="36" t="s">
        <v>62</v>
      </c>
      <c r="C225" s="51"/>
      <c r="D225" s="51"/>
      <c r="E225" s="51"/>
      <c r="F225" s="52"/>
      <c r="G225" s="51"/>
      <c r="H225" s="51"/>
      <c r="I225" s="51"/>
      <c r="J225" s="51"/>
      <c r="K225" s="42"/>
    </row>
    <row r="226" spans="1:11" hidden="1">
      <c r="A226" s="80">
        <v>118</v>
      </c>
      <c r="B226" s="43" t="s">
        <v>313</v>
      </c>
      <c r="C226" s="53">
        <v>1</v>
      </c>
      <c r="D226" s="53">
        <v>3158.75</v>
      </c>
      <c r="E226" s="53"/>
      <c r="F226" s="54">
        <v>1061.3399999999999</v>
      </c>
      <c r="G226" s="41">
        <v>379.05</v>
      </c>
      <c r="H226" s="41"/>
      <c r="I226" s="41"/>
      <c r="J226" s="41">
        <f>(D226*C226)+(H226+E226+I226+G226+F226)</f>
        <v>4599.1399999999994</v>
      </c>
      <c r="K226" s="42">
        <f t="shared" si="19"/>
        <v>18396.559999999998</v>
      </c>
    </row>
    <row r="227" spans="1:11" hidden="1">
      <c r="A227" s="80">
        <v>119</v>
      </c>
      <c r="B227" s="43" t="s">
        <v>200</v>
      </c>
      <c r="C227" s="53">
        <v>1</v>
      </c>
      <c r="D227" s="53">
        <v>2281.25</v>
      </c>
      <c r="E227" s="53"/>
      <c r="F227" s="54">
        <v>511</v>
      </c>
      <c r="G227" s="41">
        <v>273.75</v>
      </c>
      <c r="H227" s="41"/>
      <c r="I227" s="41"/>
      <c r="J227" s="41">
        <f>(D227*C227)+(H227+E227+I227+G227+F227)</f>
        <v>3066</v>
      </c>
      <c r="K227" s="42">
        <f t="shared" si="19"/>
        <v>12264</v>
      </c>
    </row>
    <row r="228" spans="1:11" ht="14.25" hidden="1" customHeight="1">
      <c r="A228" s="80">
        <v>120</v>
      </c>
      <c r="B228" s="43" t="s">
        <v>161</v>
      </c>
      <c r="C228" s="53">
        <v>0.5</v>
      </c>
      <c r="D228" s="53">
        <v>1671.6</v>
      </c>
      <c r="E228" s="53"/>
      <c r="F228" s="54"/>
      <c r="G228" s="42">
        <v>104.47</v>
      </c>
      <c r="H228" s="42">
        <v>94.03</v>
      </c>
      <c r="I228" s="41"/>
      <c r="J228" s="41">
        <f>(D228*C228)+(H228+E228+I228+G228+F228)</f>
        <v>1034.3</v>
      </c>
      <c r="K228" s="42">
        <f t="shared" si="19"/>
        <v>4137.2</v>
      </c>
    </row>
    <row r="229" spans="1:11" hidden="1">
      <c r="A229" s="80"/>
      <c r="B229" s="55" t="s">
        <v>8</v>
      </c>
      <c r="C229" s="51">
        <f>SUM(C226:C228)</f>
        <v>2.5</v>
      </c>
      <c r="D229" s="39">
        <f>(J229-I229-H229-G229-E229-F229)/C229</f>
        <v>2510.3199999999988</v>
      </c>
      <c r="E229" s="51"/>
      <c r="F229" s="52">
        <f>SUM(F226:F228)</f>
        <v>1572.34</v>
      </c>
      <c r="G229" s="39">
        <f>SUM(G226:G228)</f>
        <v>757.27</v>
      </c>
      <c r="H229" s="39">
        <f>SUM(H226:H228)</f>
        <v>94.03</v>
      </c>
      <c r="I229" s="41"/>
      <c r="J229" s="51">
        <f>SUM(J226:J228)</f>
        <v>8699.4399999999987</v>
      </c>
      <c r="K229" s="39">
        <f t="shared" si="19"/>
        <v>34797.759999999995</v>
      </c>
    </row>
    <row r="230" spans="1:11" ht="12.75" hidden="1" customHeight="1">
      <c r="A230" s="50"/>
      <c r="B230" s="36" t="s">
        <v>63</v>
      </c>
      <c r="C230" s="51"/>
      <c r="D230" s="51"/>
      <c r="E230" s="51"/>
      <c r="F230" s="52"/>
      <c r="G230" s="51"/>
      <c r="H230" s="51"/>
      <c r="I230" s="51"/>
      <c r="J230" s="51"/>
      <c r="K230" s="42"/>
    </row>
    <row r="231" spans="1:11" hidden="1">
      <c r="A231" s="80">
        <v>121</v>
      </c>
      <c r="B231" s="43" t="s">
        <v>314</v>
      </c>
      <c r="C231" s="53">
        <v>1</v>
      </c>
      <c r="D231" s="53">
        <v>3158.75</v>
      </c>
      <c r="E231" s="53">
        <v>1516.2</v>
      </c>
      <c r="F231" s="54">
        <v>1402.49</v>
      </c>
      <c r="G231" s="41">
        <v>1516.2</v>
      </c>
      <c r="H231" s="41"/>
      <c r="I231" s="41"/>
      <c r="J231" s="41">
        <f>(D231*C231)+(H231+E231+I231+G231+F231)</f>
        <v>7593.64</v>
      </c>
      <c r="K231" s="42">
        <f t="shared" si="19"/>
        <v>30374.560000000001</v>
      </c>
    </row>
    <row r="232" spans="1:11" hidden="1">
      <c r="A232" s="80">
        <v>122</v>
      </c>
      <c r="B232" s="43" t="s">
        <v>315</v>
      </c>
      <c r="C232" s="53">
        <v>1</v>
      </c>
      <c r="D232" s="53">
        <v>2281.25</v>
      </c>
      <c r="E232" s="53">
        <v>1095</v>
      </c>
      <c r="F232" s="54">
        <v>1012.88</v>
      </c>
      <c r="G232" s="41">
        <v>1095</v>
      </c>
      <c r="H232" s="41"/>
      <c r="I232" s="41"/>
      <c r="J232" s="41">
        <f>(D232*C232)+(H232+E232+I232+G232+F232)</f>
        <v>5484.13</v>
      </c>
      <c r="K232" s="42">
        <f t="shared" si="19"/>
        <v>21936.52</v>
      </c>
    </row>
    <row r="233" spans="1:11" hidden="1">
      <c r="A233" s="80">
        <v>123</v>
      </c>
      <c r="B233" s="124" t="s">
        <v>316</v>
      </c>
      <c r="C233" s="125">
        <v>0.25</v>
      </c>
      <c r="D233" s="125">
        <v>2017.5</v>
      </c>
      <c r="E233" s="62"/>
      <c r="F233" s="96"/>
      <c r="G233" s="125">
        <v>242.1</v>
      </c>
      <c r="H233" s="62"/>
      <c r="I233" s="62"/>
      <c r="J233" s="41">
        <f>(D233*C233)+(H233+E233+I233+G233+F233)</f>
        <v>746.47500000000002</v>
      </c>
      <c r="K233" s="42">
        <f t="shared" si="19"/>
        <v>2985.9</v>
      </c>
    </row>
    <row r="234" spans="1:11" ht="12" hidden="1" customHeight="1">
      <c r="A234" s="50"/>
      <c r="B234" s="55" t="s">
        <v>8</v>
      </c>
      <c r="C234" s="51">
        <f>SUM(C231:C233)</f>
        <v>2.25</v>
      </c>
      <c r="D234" s="39">
        <f>(J234-I234-H234-G234-E234-F234)/C234</f>
        <v>2641.9444444444457</v>
      </c>
      <c r="E234" s="51">
        <f>SUM(E231:E233)</f>
        <v>2611.1999999999998</v>
      </c>
      <c r="F234" s="52">
        <f>SUM(F231:F233)</f>
        <v>2415.37</v>
      </c>
      <c r="G234" s="39">
        <f>SUM(G231:G233)</f>
        <v>2853.2999999999997</v>
      </c>
      <c r="H234" s="41"/>
      <c r="I234" s="41"/>
      <c r="J234" s="51">
        <f>SUM(J231:J233)</f>
        <v>13824.245000000001</v>
      </c>
      <c r="K234" s="39">
        <f t="shared" si="19"/>
        <v>55296.98</v>
      </c>
    </row>
    <row r="235" spans="1:11" ht="12" hidden="1" customHeight="1">
      <c r="A235" s="50"/>
      <c r="B235" s="36" t="s">
        <v>64</v>
      </c>
      <c r="C235" s="51"/>
      <c r="D235" s="51"/>
      <c r="E235" s="51"/>
      <c r="F235" s="52"/>
      <c r="G235" s="51"/>
      <c r="H235" s="51"/>
      <c r="I235" s="51"/>
      <c r="J235" s="51"/>
      <c r="K235" s="42"/>
    </row>
    <row r="236" spans="1:11" hidden="1">
      <c r="A236" s="80">
        <v>124</v>
      </c>
      <c r="B236" s="43" t="s">
        <v>317</v>
      </c>
      <c r="C236" s="53">
        <v>1.75</v>
      </c>
      <c r="D236" s="53">
        <v>3158.75</v>
      </c>
      <c r="E236" s="53"/>
      <c r="F236" s="54">
        <v>1857.35</v>
      </c>
      <c r="G236" s="41">
        <v>663.33</v>
      </c>
      <c r="H236" s="41"/>
      <c r="I236" s="41"/>
      <c r="J236" s="41">
        <f>(D236*C236)+(H236+E236+I236+G236+F236)</f>
        <v>8048.4925000000003</v>
      </c>
      <c r="K236" s="42">
        <f t="shared" si="19"/>
        <v>32193.97</v>
      </c>
    </row>
    <row r="237" spans="1:11" hidden="1">
      <c r="A237" s="80">
        <v>125</v>
      </c>
      <c r="B237" s="43" t="s">
        <v>200</v>
      </c>
      <c r="C237" s="53">
        <v>1.75</v>
      </c>
      <c r="D237" s="53">
        <v>2406.25</v>
      </c>
      <c r="E237" s="53"/>
      <c r="F237" s="54">
        <v>1414.88</v>
      </c>
      <c r="G237" s="41">
        <v>505.31</v>
      </c>
      <c r="H237" s="41"/>
      <c r="I237" s="41"/>
      <c r="J237" s="41">
        <f>(D237*C237)+(H237+E237+I237+G237+F237)</f>
        <v>6131.1275000000005</v>
      </c>
      <c r="K237" s="42">
        <f t="shared" si="19"/>
        <v>24524.510000000002</v>
      </c>
    </row>
    <row r="238" spans="1:11" hidden="1">
      <c r="A238" s="80"/>
      <c r="B238" s="55" t="s">
        <v>8</v>
      </c>
      <c r="C238" s="51">
        <f>SUM(C236:C237)</f>
        <v>3.5</v>
      </c>
      <c r="D238" s="39">
        <f>(J238-I238-H238-G238-E238-F238)/C238</f>
        <v>2782.5000000000005</v>
      </c>
      <c r="E238" s="51"/>
      <c r="F238" s="52">
        <f>SUM(F236:F237)</f>
        <v>3272.23</v>
      </c>
      <c r="G238" s="39">
        <f>SUM(G236:G237)</f>
        <v>1168.6400000000001</v>
      </c>
      <c r="H238" s="41"/>
      <c r="I238" s="41"/>
      <c r="J238" s="51">
        <f>SUM(J236:J237)</f>
        <v>14179.62</v>
      </c>
      <c r="K238" s="39">
        <f t="shared" si="19"/>
        <v>56718.48</v>
      </c>
    </row>
    <row r="239" spans="1:11" ht="11.25" hidden="1" customHeight="1">
      <c r="A239" s="50"/>
      <c r="B239" s="36" t="s">
        <v>65</v>
      </c>
      <c r="C239" s="51"/>
      <c r="D239" s="51"/>
      <c r="E239" s="51"/>
      <c r="F239" s="52"/>
      <c r="G239" s="51"/>
      <c r="H239" s="51"/>
      <c r="I239" s="51"/>
      <c r="J239" s="51"/>
      <c r="K239" s="42"/>
    </row>
    <row r="240" spans="1:11" ht="14.25" hidden="1" customHeight="1">
      <c r="A240" s="80">
        <v>126</v>
      </c>
      <c r="B240" s="43" t="s">
        <v>292</v>
      </c>
      <c r="C240" s="53">
        <v>0.5</v>
      </c>
      <c r="D240" s="53">
        <v>3948.44</v>
      </c>
      <c r="E240" s="53"/>
      <c r="F240" s="54">
        <v>592.27</v>
      </c>
      <c r="G240" s="41"/>
      <c r="H240" s="41"/>
      <c r="I240" s="41"/>
      <c r="J240" s="41">
        <f t="shared" ref="J240:J247" si="20">(D240*C240)+(H240+E240+I240+G240+F240)</f>
        <v>2566.4899999999998</v>
      </c>
      <c r="K240" s="42">
        <f t="shared" si="19"/>
        <v>10265.959999999999</v>
      </c>
    </row>
    <row r="241" spans="1:11" hidden="1">
      <c r="A241" s="80">
        <v>127</v>
      </c>
      <c r="B241" s="43" t="s">
        <v>318</v>
      </c>
      <c r="C241" s="53">
        <v>5</v>
      </c>
      <c r="D241" s="53">
        <v>3075.25</v>
      </c>
      <c r="E241" s="53"/>
      <c r="F241" s="54">
        <v>4612.8900000000003</v>
      </c>
      <c r="G241" s="41"/>
      <c r="H241" s="41"/>
      <c r="I241" s="41"/>
      <c r="J241" s="41">
        <f t="shared" si="20"/>
        <v>19989.14</v>
      </c>
      <c r="K241" s="42">
        <f t="shared" si="19"/>
        <v>79956.56</v>
      </c>
    </row>
    <row r="242" spans="1:11" hidden="1">
      <c r="A242" s="80">
        <v>128</v>
      </c>
      <c r="B242" s="43" t="s">
        <v>215</v>
      </c>
      <c r="C242" s="53">
        <v>1</v>
      </c>
      <c r="D242" s="53">
        <v>2532.5</v>
      </c>
      <c r="E242" s="53"/>
      <c r="F242" s="54">
        <v>253.25</v>
      </c>
      <c r="G242" s="41"/>
      <c r="H242" s="41"/>
      <c r="I242" s="41"/>
      <c r="J242" s="41">
        <f t="shared" si="20"/>
        <v>2785.75</v>
      </c>
      <c r="K242" s="42">
        <f t="shared" si="19"/>
        <v>11143</v>
      </c>
    </row>
    <row r="243" spans="1:11" hidden="1">
      <c r="A243" s="80">
        <v>129</v>
      </c>
      <c r="B243" s="43" t="s">
        <v>66</v>
      </c>
      <c r="C243" s="53">
        <v>1</v>
      </c>
      <c r="D243" s="53">
        <v>2950</v>
      </c>
      <c r="E243" s="53"/>
      <c r="F243" s="54">
        <v>295</v>
      </c>
      <c r="G243" s="41"/>
      <c r="H243" s="41"/>
      <c r="I243" s="41"/>
      <c r="J243" s="41">
        <f t="shared" si="20"/>
        <v>3245</v>
      </c>
      <c r="K243" s="42">
        <f t="shared" si="19"/>
        <v>12980</v>
      </c>
    </row>
    <row r="244" spans="1:11" hidden="1">
      <c r="A244" s="80">
        <v>130</v>
      </c>
      <c r="B244" s="43" t="s">
        <v>391</v>
      </c>
      <c r="C244" s="53">
        <v>1</v>
      </c>
      <c r="D244" s="53">
        <v>2406.25</v>
      </c>
      <c r="E244" s="53"/>
      <c r="F244" s="54">
        <v>721.88</v>
      </c>
      <c r="G244" s="41"/>
      <c r="H244" s="41"/>
      <c r="I244" s="41"/>
      <c r="J244" s="41">
        <f t="shared" si="20"/>
        <v>3128.13</v>
      </c>
      <c r="K244" s="42">
        <f t="shared" si="19"/>
        <v>12512.52</v>
      </c>
    </row>
    <row r="245" spans="1:11" hidden="1">
      <c r="A245" s="80">
        <v>131</v>
      </c>
      <c r="B245" s="43" t="s">
        <v>295</v>
      </c>
      <c r="C245" s="53">
        <v>0.5</v>
      </c>
      <c r="D245" s="53">
        <v>2509.38</v>
      </c>
      <c r="E245" s="53"/>
      <c r="F245" s="54">
        <v>250.94</v>
      </c>
      <c r="G245" s="41"/>
      <c r="H245" s="41"/>
      <c r="I245" s="41"/>
      <c r="J245" s="41">
        <f t="shared" si="20"/>
        <v>1505.63</v>
      </c>
      <c r="K245" s="42">
        <f t="shared" si="19"/>
        <v>6022.52</v>
      </c>
    </row>
    <row r="246" spans="1:11" ht="14.25" hidden="1" customHeight="1">
      <c r="A246" s="80">
        <v>132</v>
      </c>
      <c r="B246" s="43" t="s">
        <v>319</v>
      </c>
      <c r="C246" s="53">
        <v>6</v>
      </c>
      <c r="D246" s="53">
        <v>2353.02</v>
      </c>
      <c r="E246" s="53"/>
      <c r="F246" s="54">
        <v>4014.28</v>
      </c>
      <c r="G246" s="41"/>
      <c r="H246" s="41"/>
      <c r="I246" s="41"/>
      <c r="J246" s="41">
        <f t="shared" si="20"/>
        <v>18132.399999999998</v>
      </c>
      <c r="K246" s="42">
        <f t="shared" si="19"/>
        <v>72529.599999999991</v>
      </c>
    </row>
    <row r="247" spans="1:11" ht="13.5" hidden="1" customHeight="1">
      <c r="A247" s="80">
        <v>133</v>
      </c>
      <c r="B247" s="43" t="s">
        <v>161</v>
      </c>
      <c r="C247" s="53">
        <v>2</v>
      </c>
      <c r="D247" s="53">
        <v>1671.6</v>
      </c>
      <c r="E247" s="53"/>
      <c r="F247" s="54"/>
      <c r="G247" s="41"/>
      <c r="H247" s="41">
        <v>334.32</v>
      </c>
      <c r="I247" s="41"/>
      <c r="J247" s="41">
        <f t="shared" si="20"/>
        <v>3677.52</v>
      </c>
      <c r="K247" s="42">
        <f t="shared" si="19"/>
        <v>14710.08</v>
      </c>
    </row>
    <row r="248" spans="1:11" ht="13.5" hidden="1" customHeight="1">
      <c r="A248" s="50"/>
      <c r="B248" s="55" t="s">
        <v>8</v>
      </c>
      <c r="C248" s="51">
        <f>C240+C241+C242+C243+C245+C246+C247+C244</f>
        <v>17</v>
      </c>
      <c r="D248" s="39">
        <f>(J248-I248-H248-G248-E248-F248)/C248</f>
        <v>2585.601764705882</v>
      </c>
      <c r="E248" s="51">
        <f t="shared" ref="E248:J248" si="21">E240+E241+E242+E243+E245+E246+E247+E244</f>
        <v>0</v>
      </c>
      <c r="F248" s="51">
        <f t="shared" si="21"/>
        <v>10740.509999999998</v>
      </c>
      <c r="G248" s="51">
        <f t="shared" si="21"/>
        <v>0</v>
      </c>
      <c r="H248" s="51">
        <f t="shared" si="21"/>
        <v>334.32</v>
      </c>
      <c r="I248" s="51">
        <f t="shared" si="21"/>
        <v>0</v>
      </c>
      <c r="J248" s="51">
        <f t="shared" si="21"/>
        <v>55030.05999999999</v>
      </c>
      <c r="K248" s="39">
        <f t="shared" si="19"/>
        <v>220120.23999999996</v>
      </c>
    </row>
    <row r="249" spans="1:11" hidden="1">
      <c r="A249" s="80"/>
      <c r="B249" s="43" t="s">
        <v>143</v>
      </c>
      <c r="C249" s="53">
        <f>C250+C251+C252+G253</f>
        <v>17</v>
      </c>
      <c r="D249" s="42">
        <f>(J249-I249-H249-G249-E249-F249)/C249</f>
        <v>2585.6017647058816</v>
      </c>
      <c r="E249" s="53">
        <f>E250+E251+E252+I253</f>
        <v>0</v>
      </c>
      <c r="F249" s="54">
        <f>F250+F251+F252+J253</f>
        <v>10740.51</v>
      </c>
      <c r="G249" s="53">
        <f>G250+G251+G252+J253</f>
        <v>0</v>
      </c>
      <c r="H249" s="53">
        <f>H250+H251+H252</f>
        <v>334.32</v>
      </c>
      <c r="I249" s="53">
        <f>I250+I251+I252</f>
        <v>0</v>
      </c>
      <c r="J249" s="53">
        <f>J250+J251+J252</f>
        <v>55030.05999999999</v>
      </c>
      <c r="K249" s="42">
        <f t="shared" si="19"/>
        <v>220120.23999999996</v>
      </c>
    </row>
    <row r="250" spans="1:11" hidden="1">
      <c r="A250" s="80"/>
      <c r="B250" s="83" t="s">
        <v>40</v>
      </c>
      <c r="C250" s="53">
        <f>C240+C241+C242+C243+C244</f>
        <v>8.5</v>
      </c>
      <c r="D250" s="42">
        <f>(J250-I250-H250-G250-E250-F250)/C250</f>
        <v>2969.3199999999997</v>
      </c>
      <c r="E250" s="53">
        <f t="shared" ref="E250:J250" si="22">E240+E241+E242+E243+E244</f>
        <v>0</v>
      </c>
      <c r="F250" s="53">
        <f t="shared" si="22"/>
        <v>6475.29</v>
      </c>
      <c r="G250" s="53">
        <f t="shared" si="22"/>
        <v>0</v>
      </c>
      <c r="H250" s="53">
        <f t="shared" si="22"/>
        <v>0</v>
      </c>
      <c r="I250" s="53">
        <f t="shared" si="22"/>
        <v>0</v>
      </c>
      <c r="J250" s="53">
        <f t="shared" si="22"/>
        <v>31714.51</v>
      </c>
      <c r="K250" s="42">
        <f t="shared" si="19"/>
        <v>126858.04</v>
      </c>
    </row>
    <row r="251" spans="1:11" hidden="1">
      <c r="A251" s="80"/>
      <c r="B251" s="123" t="s">
        <v>134</v>
      </c>
      <c r="C251" s="53">
        <f>C245+C246</f>
        <v>6.5</v>
      </c>
      <c r="D251" s="42">
        <f>(J251-I251-H251-G251-E251-F251)/C251</f>
        <v>2365.0476923076922</v>
      </c>
      <c r="E251" s="53">
        <f t="shared" ref="E251:J251" si="23">E245+E246</f>
        <v>0</v>
      </c>
      <c r="F251" s="53">
        <f t="shared" si="23"/>
        <v>4265.22</v>
      </c>
      <c r="G251" s="53">
        <f t="shared" si="23"/>
        <v>0</v>
      </c>
      <c r="H251" s="53">
        <f t="shared" si="23"/>
        <v>0</v>
      </c>
      <c r="I251" s="53">
        <f t="shared" si="23"/>
        <v>0</v>
      </c>
      <c r="J251" s="53">
        <f t="shared" si="23"/>
        <v>19638.03</v>
      </c>
      <c r="K251" s="42">
        <f t="shared" si="19"/>
        <v>78552.12</v>
      </c>
    </row>
    <row r="252" spans="1:11" ht="12" hidden="1" customHeight="1">
      <c r="A252" s="80"/>
      <c r="B252" s="83" t="s">
        <v>138</v>
      </c>
      <c r="C252" s="53">
        <f>C247</f>
        <v>2</v>
      </c>
      <c r="D252" s="42">
        <f>(J252-I252-H252-G252-E252-F252)/C252</f>
        <v>1671.6</v>
      </c>
      <c r="E252" s="53">
        <f t="shared" ref="E252:J252" si="24">E247</f>
        <v>0</v>
      </c>
      <c r="F252" s="54">
        <f t="shared" si="24"/>
        <v>0</v>
      </c>
      <c r="G252" s="53">
        <f t="shared" si="24"/>
        <v>0</v>
      </c>
      <c r="H252" s="53">
        <f t="shared" si="24"/>
        <v>334.32</v>
      </c>
      <c r="I252" s="53">
        <f t="shared" si="24"/>
        <v>0</v>
      </c>
      <c r="J252" s="53">
        <f t="shared" si="24"/>
        <v>3677.52</v>
      </c>
      <c r="K252" s="42">
        <f t="shared" si="19"/>
        <v>14710.08</v>
      </c>
    </row>
    <row r="253" spans="1:11" ht="12.75" hidden="1" customHeight="1">
      <c r="A253" s="50"/>
      <c r="B253" s="36" t="s">
        <v>67</v>
      </c>
      <c r="C253" s="51"/>
      <c r="D253" s="51"/>
      <c r="E253" s="51"/>
      <c r="F253" s="52"/>
      <c r="G253" s="51"/>
      <c r="H253" s="51"/>
      <c r="I253" s="51"/>
      <c r="J253" s="51"/>
      <c r="K253" s="42"/>
    </row>
    <row r="254" spans="1:11" hidden="1">
      <c r="A254" s="80">
        <v>134</v>
      </c>
      <c r="B254" s="43" t="s">
        <v>320</v>
      </c>
      <c r="C254" s="53">
        <v>1</v>
      </c>
      <c r="D254" s="53">
        <v>2950</v>
      </c>
      <c r="E254" s="53"/>
      <c r="F254" s="54">
        <v>1062</v>
      </c>
      <c r="G254" s="41">
        <v>590</v>
      </c>
      <c r="H254" s="41"/>
      <c r="I254" s="41"/>
      <c r="J254" s="41">
        <f>(D254*C254)+(H254+E254+I254+G254+F254)</f>
        <v>4602</v>
      </c>
      <c r="K254" s="42">
        <f t="shared" si="19"/>
        <v>18408</v>
      </c>
    </row>
    <row r="255" spans="1:11" hidden="1">
      <c r="A255" s="80">
        <v>135</v>
      </c>
      <c r="B255" s="43" t="s">
        <v>210</v>
      </c>
      <c r="C255" s="53">
        <v>1</v>
      </c>
      <c r="D255" s="53">
        <v>2406.25</v>
      </c>
      <c r="E255" s="53"/>
      <c r="F255" s="54">
        <v>866.25</v>
      </c>
      <c r="G255" s="41">
        <v>481.25</v>
      </c>
      <c r="H255" s="41"/>
      <c r="I255" s="41"/>
      <c r="J255" s="41">
        <f>(D255*C255)+(H255+E255+I255+G255+F255)</f>
        <v>3753.75</v>
      </c>
      <c r="K255" s="42">
        <f t="shared" si="19"/>
        <v>15015</v>
      </c>
    </row>
    <row r="256" spans="1:11" ht="14.25" hidden="1" customHeight="1">
      <c r="A256" s="80">
        <v>136</v>
      </c>
      <c r="B256" s="43" t="s">
        <v>161</v>
      </c>
      <c r="C256" s="53">
        <v>0.25</v>
      </c>
      <c r="D256" s="53">
        <v>1671.6</v>
      </c>
      <c r="E256" s="53"/>
      <c r="F256" s="54"/>
      <c r="G256" s="42">
        <v>87.06</v>
      </c>
      <c r="H256" s="42">
        <v>50.5</v>
      </c>
      <c r="I256" s="41"/>
      <c r="J256" s="41">
        <f>(D256*C256)+(H256+E256+I256+G256+F256)</f>
        <v>555.46</v>
      </c>
      <c r="K256" s="42">
        <f t="shared" si="19"/>
        <v>2221.84</v>
      </c>
    </row>
    <row r="257" spans="1:11" ht="12" hidden="1" customHeight="1">
      <c r="A257" s="50"/>
      <c r="B257" s="55" t="s">
        <v>8</v>
      </c>
      <c r="C257" s="51">
        <f>SUM(C254:C256)</f>
        <v>2.25</v>
      </c>
      <c r="D257" s="39">
        <f>(J257-I257-H257-G257-E257-F257)/C257</f>
        <v>2566.2888888888888</v>
      </c>
      <c r="E257" s="51"/>
      <c r="F257" s="52">
        <f>SUM(F254:F256)</f>
        <v>1928.25</v>
      </c>
      <c r="G257" s="39">
        <f>SUM(G254:G256)</f>
        <v>1158.31</v>
      </c>
      <c r="H257" s="39">
        <f>SUM(H254:H256)</f>
        <v>50.5</v>
      </c>
      <c r="I257" s="41"/>
      <c r="J257" s="51">
        <f>SUM(J254:J256)</f>
        <v>8911.2099999999991</v>
      </c>
      <c r="K257" s="39">
        <f t="shared" si="19"/>
        <v>35644.839999999997</v>
      </c>
    </row>
    <row r="258" spans="1:11" ht="11.25" hidden="1" customHeight="1">
      <c r="A258" s="50"/>
      <c r="B258" s="36" t="s">
        <v>68</v>
      </c>
      <c r="C258" s="51"/>
      <c r="D258" s="51"/>
      <c r="E258" s="51"/>
      <c r="F258" s="52"/>
      <c r="G258" s="51"/>
      <c r="H258" s="51"/>
      <c r="I258" s="51"/>
      <c r="J258" s="51"/>
      <c r="K258" s="42"/>
    </row>
    <row r="259" spans="1:11" hidden="1">
      <c r="A259" s="80">
        <v>137</v>
      </c>
      <c r="B259" s="43" t="s">
        <v>321</v>
      </c>
      <c r="C259" s="53">
        <v>0.75</v>
      </c>
      <c r="D259" s="53">
        <v>3158.75</v>
      </c>
      <c r="E259" s="53"/>
      <c r="F259" s="54">
        <v>852.86</v>
      </c>
      <c r="G259" s="41">
        <v>473.81</v>
      </c>
      <c r="H259" s="41"/>
      <c r="I259" s="41"/>
      <c r="J259" s="41">
        <f>(D259*C259)+(H259+E259+I259+G259+F259)</f>
        <v>3695.7325000000001</v>
      </c>
      <c r="K259" s="42">
        <f t="shared" si="19"/>
        <v>14782.93</v>
      </c>
    </row>
    <row r="260" spans="1:11" ht="14.25" hidden="1" customHeight="1">
      <c r="A260" s="80">
        <v>138</v>
      </c>
      <c r="B260" s="43" t="s">
        <v>322</v>
      </c>
      <c r="C260" s="53">
        <v>0.75</v>
      </c>
      <c r="D260" s="53">
        <v>2406.25</v>
      </c>
      <c r="E260" s="53"/>
      <c r="F260" s="54">
        <v>433.13</v>
      </c>
      <c r="G260" s="41">
        <v>360.94</v>
      </c>
      <c r="H260" s="41"/>
      <c r="I260" s="41"/>
      <c r="J260" s="41">
        <f>(D260*C260)+(H260+E260+I260+G260+F260)</f>
        <v>2598.7574999999997</v>
      </c>
      <c r="K260" s="42">
        <f t="shared" si="19"/>
        <v>10395.029999999999</v>
      </c>
    </row>
    <row r="261" spans="1:11" ht="14.25" hidden="1" customHeight="1">
      <c r="A261" s="80">
        <v>139</v>
      </c>
      <c r="B261" s="43" t="s">
        <v>323</v>
      </c>
      <c r="C261" s="53">
        <v>0.5</v>
      </c>
      <c r="D261" s="53">
        <v>2406.25</v>
      </c>
      <c r="E261" s="53"/>
      <c r="F261" s="54">
        <v>433.13</v>
      </c>
      <c r="G261" s="41">
        <v>240.61</v>
      </c>
      <c r="H261" s="41"/>
      <c r="I261" s="41"/>
      <c r="J261" s="41">
        <f>(D261*C261)+(H261+E261+I261+G261+F261)</f>
        <v>1876.865</v>
      </c>
      <c r="K261" s="42">
        <f t="shared" si="19"/>
        <v>7507.46</v>
      </c>
    </row>
    <row r="262" spans="1:11" ht="12.75" hidden="1" customHeight="1">
      <c r="A262" s="80"/>
      <c r="B262" s="55" t="s">
        <v>8</v>
      </c>
      <c r="C262" s="51">
        <f>SUM(C259:C261)</f>
        <v>2</v>
      </c>
      <c r="D262" s="39">
        <f>(J262-I262-H262-G262-E262-F262)/C262</f>
        <v>2688.4374999999995</v>
      </c>
      <c r="E262" s="51"/>
      <c r="F262" s="52">
        <f>SUM(F259:F261)</f>
        <v>1719.12</v>
      </c>
      <c r="G262" s="39">
        <f>SUM(G259:G261)</f>
        <v>1075.3600000000001</v>
      </c>
      <c r="H262" s="41"/>
      <c r="I262" s="41"/>
      <c r="J262" s="51">
        <f>SUM(J259:J261)</f>
        <v>8171.3549999999996</v>
      </c>
      <c r="K262" s="39">
        <f t="shared" si="19"/>
        <v>32685.42</v>
      </c>
    </row>
    <row r="263" spans="1:11" ht="11.25" hidden="1" customHeight="1">
      <c r="A263" s="50"/>
      <c r="B263" s="36" t="s">
        <v>69</v>
      </c>
      <c r="C263" s="51"/>
      <c r="D263" s="51"/>
      <c r="E263" s="51"/>
      <c r="F263" s="52"/>
      <c r="G263" s="51"/>
      <c r="H263" s="51"/>
      <c r="I263" s="51"/>
      <c r="J263" s="51"/>
      <c r="K263" s="42"/>
    </row>
    <row r="264" spans="1:11" ht="12" hidden="1" customHeight="1">
      <c r="A264" s="80">
        <v>140</v>
      </c>
      <c r="B264" s="43" t="s">
        <v>292</v>
      </c>
      <c r="C264" s="53">
        <v>0.5</v>
      </c>
      <c r="D264" s="53">
        <v>3790.5</v>
      </c>
      <c r="E264" s="53"/>
      <c r="F264" s="54">
        <v>568.58000000000004</v>
      </c>
      <c r="G264" s="41"/>
      <c r="H264" s="41"/>
      <c r="I264" s="41"/>
      <c r="J264" s="41">
        <f t="shared" ref="J264:J270" si="25">(D264*C264)+(H264+E264+I264+G264+F264)</f>
        <v>2463.83</v>
      </c>
      <c r="K264" s="42">
        <f t="shared" si="19"/>
        <v>9855.32</v>
      </c>
    </row>
    <row r="265" spans="1:11" ht="12.75" hidden="1" customHeight="1">
      <c r="A265" s="80">
        <v>141</v>
      </c>
      <c r="B265" s="43" t="s">
        <v>388</v>
      </c>
      <c r="C265" s="53">
        <v>4.25</v>
      </c>
      <c r="D265" s="53">
        <v>3256.39</v>
      </c>
      <c r="E265" s="53"/>
      <c r="F265" s="54">
        <v>3836.05</v>
      </c>
      <c r="G265" s="41"/>
      <c r="H265" s="41"/>
      <c r="I265" s="41"/>
      <c r="J265" s="41">
        <f t="shared" si="25"/>
        <v>17675.7075</v>
      </c>
      <c r="K265" s="42">
        <f t="shared" si="19"/>
        <v>70702.83</v>
      </c>
    </row>
    <row r="266" spans="1:11" ht="13.5" hidden="1" customHeight="1">
      <c r="A266" s="80">
        <v>142</v>
      </c>
      <c r="B266" s="43" t="s">
        <v>172</v>
      </c>
      <c r="C266" s="53">
        <v>0.5</v>
      </c>
      <c r="D266" s="53">
        <v>2532.5</v>
      </c>
      <c r="E266" s="53"/>
      <c r="F266" s="54">
        <v>379.88</v>
      </c>
      <c r="G266" s="41"/>
      <c r="H266" s="41"/>
      <c r="I266" s="41"/>
      <c r="J266" s="41">
        <f t="shared" si="25"/>
        <v>1646.13</v>
      </c>
      <c r="K266" s="42">
        <f t="shared" si="19"/>
        <v>6584.52</v>
      </c>
    </row>
    <row r="267" spans="1:11" ht="13.5" hidden="1" customHeight="1">
      <c r="A267" s="80">
        <v>143</v>
      </c>
      <c r="B267" s="43" t="s">
        <v>324</v>
      </c>
      <c r="C267" s="53">
        <v>0.25</v>
      </c>
      <c r="D267" s="53">
        <v>2950</v>
      </c>
      <c r="E267" s="53"/>
      <c r="F267" s="54">
        <v>221.25</v>
      </c>
      <c r="G267" s="41"/>
      <c r="H267" s="41"/>
      <c r="I267" s="41"/>
      <c r="J267" s="41">
        <f t="shared" si="25"/>
        <v>958.75</v>
      </c>
      <c r="K267" s="42">
        <f t="shared" si="19"/>
        <v>3835</v>
      </c>
    </row>
    <row r="268" spans="1:11" hidden="1">
      <c r="A268" s="80">
        <v>144</v>
      </c>
      <c r="B268" s="43" t="s">
        <v>325</v>
      </c>
      <c r="C268" s="53">
        <v>1</v>
      </c>
      <c r="D268" s="53">
        <v>2646.88</v>
      </c>
      <c r="E268" s="53"/>
      <c r="F268" s="54">
        <v>529.38</v>
      </c>
      <c r="G268" s="41"/>
      <c r="H268" s="41"/>
      <c r="I268" s="41"/>
      <c r="J268" s="41">
        <f t="shared" si="25"/>
        <v>3176.26</v>
      </c>
      <c r="K268" s="42">
        <f t="shared" si="19"/>
        <v>12705.04</v>
      </c>
    </row>
    <row r="269" spans="1:11" hidden="1">
      <c r="A269" s="80">
        <v>145</v>
      </c>
      <c r="B269" s="43" t="s">
        <v>389</v>
      </c>
      <c r="C269" s="53">
        <v>4.75</v>
      </c>
      <c r="D269" s="53">
        <v>2376.11</v>
      </c>
      <c r="E269" s="53"/>
      <c r="F269" s="54">
        <v>3325.82</v>
      </c>
      <c r="G269" s="41"/>
      <c r="H269" s="41"/>
      <c r="I269" s="41"/>
      <c r="J269" s="41">
        <f t="shared" si="25"/>
        <v>14612.342500000001</v>
      </c>
      <c r="K269" s="42">
        <f t="shared" si="19"/>
        <v>58449.37</v>
      </c>
    </row>
    <row r="270" spans="1:11" ht="13.5" hidden="1" customHeight="1">
      <c r="A270" s="80">
        <v>146</v>
      </c>
      <c r="B270" s="43" t="s">
        <v>162</v>
      </c>
      <c r="C270" s="53">
        <v>1.25</v>
      </c>
      <c r="D270" s="53">
        <v>1671.6</v>
      </c>
      <c r="E270" s="53"/>
      <c r="F270" s="54"/>
      <c r="G270" s="41"/>
      <c r="H270" s="41">
        <v>208.95</v>
      </c>
      <c r="I270" s="41"/>
      <c r="J270" s="41">
        <f t="shared" si="25"/>
        <v>2298.4499999999998</v>
      </c>
      <c r="K270" s="42">
        <f t="shared" si="19"/>
        <v>9193.7999999999993</v>
      </c>
    </row>
    <row r="271" spans="1:11" ht="12" hidden="1" customHeight="1">
      <c r="A271" s="80"/>
      <c r="B271" s="55" t="s">
        <v>8</v>
      </c>
      <c r="C271" s="51">
        <f>C264+C265+C266+C267+C268+C269+C270</f>
        <v>12.5</v>
      </c>
      <c r="D271" s="39">
        <f>(J271-I271-H271-G271-E271-F271)/C271</f>
        <v>2700.9247999999998</v>
      </c>
      <c r="E271" s="51">
        <f t="shared" ref="E271:J271" si="26">E264+E265+E266+E267+E268+E269+E270</f>
        <v>0</v>
      </c>
      <c r="F271" s="51">
        <f t="shared" si="26"/>
        <v>8860.9600000000009</v>
      </c>
      <c r="G271" s="51">
        <f t="shared" si="26"/>
        <v>0</v>
      </c>
      <c r="H271" s="51">
        <f t="shared" si="26"/>
        <v>208.95</v>
      </c>
      <c r="I271" s="51">
        <f t="shared" si="26"/>
        <v>0</v>
      </c>
      <c r="J271" s="51">
        <f t="shared" si="26"/>
        <v>42831.469999999994</v>
      </c>
      <c r="K271" s="39">
        <f t="shared" si="19"/>
        <v>171325.87999999998</v>
      </c>
    </row>
    <row r="272" spans="1:11" hidden="1">
      <c r="A272" s="80"/>
      <c r="B272" s="43" t="s">
        <v>144</v>
      </c>
      <c r="C272" s="53">
        <f>C273+C274+C275+G276</f>
        <v>12.5</v>
      </c>
      <c r="D272" s="42">
        <f>(J272-I272-H272-G272-E272-F272)/C272</f>
        <v>2700.9248000000002</v>
      </c>
      <c r="E272" s="53">
        <f>E273+E274+E275+I276</f>
        <v>0</v>
      </c>
      <c r="F272" s="54">
        <f>F273+F274+F275+J276</f>
        <v>8860.9600000000009</v>
      </c>
      <c r="G272" s="53">
        <f>G273+G274+G275+J276</f>
        <v>0</v>
      </c>
      <c r="H272" s="53">
        <f>H273+H274+H275</f>
        <v>208.95</v>
      </c>
      <c r="I272" s="53">
        <f>I273+I274+I275</f>
        <v>0</v>
      </c>
      <c r="J272" s="53">
        <f>J273+J274+J275</f>
        <v>42831.47</v>
      </c>
      <c r="K272" s="42">
        <f t="shared" si="19"/>
        <v>171325.88</v>
      </c>
    </row>
    <row r="273" spans="1:12" ht="12" hidden="1" customHeight="1">
      <c r="A273" s="80"/>
      <c r="B273" s="83" t="s">
        <v>40</v>
      </c>
      <c r="C273" s="53">
        <f>C264+C265+C266+C267</f>
        <v>5.5</v>
      </c>
      <c r="D273" s="42">
        <f>(J273-I273-H273-G273-E273-F273)/C273</f>
        <v>3225.2104545454549</v>
      </c>
      <c r="E273" s="53">
        <f t="shared" ref="E273:J273" si="27">E264+E265+E266+E267</f>
        <v>0</v>
      </c>
      <c r="F273" s="53">
        <f t="shared" si="27"/>
        <v>5005.76</v>
      </c>
      <c r="G273" s="53">
        <f t="shared" si="27"/>
        <v>0</v>
      </c>
      <c r="H273" s="53">
        <f t="shared" si="27"/>
        <v>0</v>
      </c>
      <c r="I273" s="53">
        <f t="shared" si="27"/>
        <v>0</v>
      </c>
      <c r="J273" s="53">
        <f t="shared" si="27"/>
        <v>22744.4175</v>
      </c>
      <c r="K273" s="42">
        <f t="shared" si="19"/>
        <v>90977.67</v>
      </c>
    </row>
    <row r="274" spans="1:12" hidden="1">
      <c r="A274" s="80"/>
      <c r="B274" s="123" t="s">
        <v>134</v>
      </c>
      <c r="C274" s="53">
        <f>C268+C269</f>
        <v>5.75</v>
      </c>
      <c r="D274" s="42">
        <f>(J274-I274-H274-G274-E274-F274)/C274</f>
        <v>2423.2004347826087</v>
      </c>
      <c r="E274" s="53">
        <f t="shared" ref="E274:J274" si="28">E268+E269</f>
        <v>0</v>
      </c>
      <c r="F274" s="53">
        <f t="shared" si="28"/>
        <v>3855.2000000000003</v>
      </c>
      <c r="G274" s="53">
        <f t="shared" si="28"/>
        <v>0</v>
      </c>
      <c r="H274" s="53">
        <f t="shared" si="28"/>
        <v>0</v>
      </c>
      <c r="I274" s="53">
        <f t="shared" si="28"/>
        <v>0</v>
      </c>
      <c r="J274" s="53">
        <f t="shared" si="28"/>
        <v>17788.602500000001</v>
      </c>
      <c r="K274" s="42">
        <f t="shared" si="19"/>
        <v>71154.41</v>
      </c>
    </row>
    <row r="275" spans="1:12" ht="12" hidden="1" customHeight="1">
      <c r="A275" s="80"/>
      <c r="B275" s="83" t="s">
        <v>138</v>
      </c>
      <c r="C275" s="53">
        <f>C270</f>
        <v>1.25</v>
      </c>
      <c r="D275" s="42">
        <f>(J275-I275-H275-G275-E275-F275)/C275</f>
        <v>1671.6</v>
      </c>
      <c r="E275" s="53">
        <f t="shared" ref="E275:J275" si="29">E270</f>
        <v>0</v>
      </c>
      <c r="F275" s="54">
        <f t="shared" si="29"/>
        <v>0</v>
      </c>
      <c r="G275" s="53">
        <f t="shared" si="29"/>
        <v>0</v>
      </c>
      <c r="H275" s="53">
        <f t="shared" si="29"/>
        <v>208.95</v>
      </c>
      <c r="I275" s="53">
        <f t="shared" si="29"/>
        <v>0</v>
      </c>
      <c r="J275" s="53">
        <f t="shared" si="29"/>
        <v>2298.4499999999998</v>
      </c>
      <c r="K275" s="42">
        <f t="shared" si="19"/>
        <v>9193.7999999999993</v>
      </c>
    </row>
    <row r="276" spans="1:12" ht="13.5" hidden="1" customHeight="1">
      <c r="A276" s="50"/>
      <c r="B276" s="36" t="s">
        <v>70</v>
      </c>
      <c r="C276" s="51"/>
      <c r="D276" s="51"/>
      <c r="E276" s="51"/>
      <c r="F276" s="52"/>
      <c r="G276" s="51"/>
      <c r="H276" s="51"/>
      <c r="I276" s="51"/>
      <c r="J276" s="51"/>
      <c r="K276" s="42"/>
    </row>
    <row r="277" spans="1:12" hidden="1">
      <c r="A277" s="80">
        <v>147</v>
      </c>
      <c r="B277" s="43" t="s">
        <v>200</v>
      </c>
      <c r="C277" s="53">
        <v>3.5</v>
      </c>
      <c r="D277" s="53">
        <v>2230.71</v>
      </c>
      <c r="E277" s="53"/>
      <c r="F277" s="54">
        <v>1718.26</v>
      </c>
      <c r="G277" s="41"/>
      <c r="H277" s="41">
        <v>780.76</v>
      </c>
      <c r="I277" s="41"/>
      <c r="J277" s="41">
        <f>(D277*C277)+(H277+E277+I277+G277+F277)</f>
        <v>10306.505000000001</v>
      </c>
      <c r="K277" s="42">
        <f t="shared" si="19"/>
        <v>41226.020000000004</v>
      </c>
    </row>
    <row r="278" spans="1:12" hidden="1">
      <c r="A278" s="80">
        <v>148</v>
      </c>
      <c r="B278" s="43" t="s">
        <v>161</v>
      </c>
      <c r="C278" s="53">
        <v>1</v>
      </c>
      <c r="D278" s="53">
        <v>1671.6</v>
      </c>
      <c r="E278" s="53"/>
      <c r="F278" s="54"/>
      <c r="G278" s="41"/>
      <c r="H278" s="41">
        <v>167.16</v>
      </c>
      <c r="I278" s="41"/>
      <c r="J278" s="41">
        <f>(D278*C278)+(H278+E278+I278+G278+F278)</f>
        <v>1838.76</v>
      </c>
      <c r="K278" s="42">
        <f t="shared" si="19"/>
        <v>7355.04</v>
      </c>
    </row>
    <row r="279" spans="1:12" ht="11.25" hidden="1" customHeight="1">
      <c r="A279" s="80"/>
      <c r="B279" s="55" t="s">
        <v>8</v>
      </c>
      <c r="C279" s="51">
        <f>SUM(C277:C278)</f>
        <v>4.5</v>
      </c>
      <c r="D279" s="39">
        <f>(J279-I279-H279-G279-E279-F279)/C279</f>
        <v>2106.4633333333336</v>
      </c>
      <c r="E279" s="51"/>
      <c r="F279" s="52">
        <f>SUM(F277:F278)</f>
        <v>1718.26</v>
      </c>
      <c r="G279" s="41"/>
      <c r="H279" s="39">
        <f>SUM(H277:H278)</f>
        <v>947.92</v>
      </c>
      <c r="I279" s="41"/>
      <c r="J279" s="51">
        <f>SUM(J277:J278)</f>
        <v>12145.265000000001</v>
      </c>
      <c r="K279" s="39">
        <f t="shared" si="19"/>
        <v>48581.060000000005</v>
      </c>
    </row>
    <row r="280" spans="1:12" ht="12.75" hidden="1" customHeight="1">
      <c r="A280" s="50"/>
      <c r="B280" s="36" t="s">
        <v>71</v>
      </c>
      <c r="C280" s="51"/>
      <c r="D280" s="51"/>
      <c r="E280" s="51"/>
      <c r="F280" s="52"/>
      <c r="G280" s="51"/>
      <c r="H280" s="51"/>
      <c r="I280" s="51"/>
      <c r="J280" s="51"/>
      <c r="K280" s="42"/>
    </row>
    <row r="281" spans="1:12" ht="12.75" hidden="1" customHeight="1">
      <c r="A281" s="80">
        <v>149</v>
      </c>
      <c r="B281" s="55" t="s">
        <v>200</v>
      </c>
      <c r="C281" s="51">
        <v>0.75</v>
      </c>
      <c r="D281" s="51">
        <v>2406.25</v>
      </c>
      <c r="E281" s="53"/>
      <c r="F281" s="52">
        <v>541.41</v>
      </c>
      <c r="G281" s="39"/>
      <c r="H281" s="39">
        <v>180.47</v>
      </c>
      <c r="I281" s="41"/>
      <c r="J281" s="39">
        <f>(D281*C281)+(E281+I281+G281+F281+H281)</f>
        <v>2526.5675000000001</v>
      </c>
      <c r="K281" s="39">
        <f t="shared" si="19"/>
        <v>10106.27</v>
      </c>
    </row>
    <row r="282" spans="1:12" ht="13.5" hidden="1">
      <c r="A282" s="50"/>
      <c r="B282" s="36" t="s">
        <v>72</v>
      </c>
      <c r="C282" s="51"/>
      <c r="D282" s="51"/>
      <c r="E282" s="51"/>
      <c r="F282" s="52"/>
      <c r="G282" s="51"/>
      <c r="H282" s="51"/>
      <c r="I282" s="51"/>
      <c r="J282" s="51"/>
      <c r="K282" s="42"/>
    </row>
    <row r="283" spans="1:12" ht="14.25" hidden="1" customHeight="1">
      <c r="A283" s="80">
        <v>150</v>
      </c>
      <c r="B283" s="55" t="s">
        <v>201</v>
      </c>
      <c r="C283" s="51">
        <v>1.5</v>
      </c>
      <c r="D283" s="51">
        <v>2059.16</v>
      </c>
      <c r="E283" s="53"/>
      <c r="F283" s="52">
        <v>107.13</v>
      </c>
      <c r="G283" s="41"/>
      <c r="H283" s="41"/>
      <c r="I283" s="41"/>
      <c r="J283" s="39">
        <f>(D283*C283)+(E283+I283+G283+F283)</f>
        <v>3195.87</v>
      </c>
      <c r="K283" s="39">
        <f t="shared" si="19"/>
        <v>12783.48</v>
      </c>
    </row>
    <row r="284" spans="1:12" s="89" customFormat="1" hidden="1">
      <c r="A284" s="80"/>
      <c r="B284" s="55" t="s">
        <v>73</v>
      </c>
      <c r="C284" s="51">
        <f>C285+C286+C287+G288</f>
        <v>117.5</v>
      </c>
      <c r="D284" s="39">
        <f>(J284-I284-H284-G284-E284-F284)/C284</f>
        <v>2540.2560425531919</v>
      </c>
      <c r="E284" s="51">
        <f>E285+E286+E287+I288</f>
        <v>18829.460000000003</v>
      </c>
      <c r="F284" s="51">
        <f>F285+F286+F287+J288</f>
        <v>73289.789000000019</v>
      </c>
      <c r="G284" s="51">
        <f>G285+G286+G287+J288</f>
        <v>7565.6350000000002</v>
      </c>
      <c r="H284" s="51">
        <f>H285+H286+H287</f>
        <v>4161.41</v>
      </c>
      <c r="I284" s="51">
        <f>I285+I286+I287</f>
        <v>0</v>
      </c>
      <c r="J284" s="51">
        <f>J285+J286+J287</f>
        <v>402326.37900000007</v>
      </c>
      <c r="K284" s="39">
        <f t="shared" si="19"/>
        <v>1609305.5160000003</v>
      </c>
    </row>
    <row r="285" spans="1:12" s="89" customFormat="1" hidden="1">
      <c r="A285" s="80"/>
      <c r="B285" s="121" t="s">
        <v>40</v>
      </c>
      <c r="C285" s="37">
        <f>C170+C174+C175+C179+C183+C187+C194+C200+C201+C206+C210+C214+C218+C222+C226+C231+C236+C250+C254+C259+C273+C188</f>
        <v>47.5</v>
      </c>
      <c r="D285" s="39">
        <f>(J285-I285-H285-G285-E285-F285)/C285</f>
        <v>3029.4911578947376</v>
      </c>
      <c r="E285" s="37">
        <f t="shared" ref="E285:J285" si="30">E170+E174+E175+E179+E183+E187+E194+E200+E201+E206+E210+E214+E218+E222+E226+E231+E236+E250+E254+E259+E273+E188</f>
        <v>10597.480000000001</v>
      </c>
      <c r="F285" s="37">
        <f t="shared" si="30"/>
        <v>37842.669000000002</v>
      </c>
      <c r="G285" s="37">
        <f t="shared" si="30"/>
        <v>3926.29</v>
      </c>
      <c r="H285" s="37">
        <f t="shared" si="30"/>
        <v>0</v>
      </c>
      <c r="I285" s="37">
        <f t="shared" si="30"/>
        <v>0</v>
      </c>
      <c r="J285" s="37">
        <f t="shared" si="30"/>
        <v>196267.26900000006</v>
      </c>
      <c r="K285" s="39">
        <f t="shared" si="19"/>
        <v>785069.07600000023</v>
      </c>
    </row>
    <row r="286" spans="1:12" s="89" customFormat="1" hidden="1">
      <c r="A286" s="80"/>
      <c r="B286" s="120" t="s">
        <v>134</v>
      </c>
      <c r="C286" s="51">
        <f>C158+C171+C176+C180+C184+C189+C190+C195+C198+C202+C207+C211+C215+C219+C223+C227+C232+C233+C237+C251+C255+C260+C261+C274+C277+C281+C283</f>
        <v>56.75</v>
      </c>
      <c r="D286" s="39">
        <f>(J286-I286-H286-G286-E286-F286)/C286</f>
        <v>2333.5780616740099</v>
      </c>
      <c r="E286" s="51">
        <f t="shared" ref="E286:J286" si="31">E158+E171+E176+E180+E184+E189+E190+E195+E198+E202+E207+E211+E215+E219+E223+E227+E232+E233+E237+E251+E255+E260+E261+E274+E277+E281+E283</f>
        <v>8127.5</v>
      </c>
      <c r="F286" s="51">
        <f t="shared" si="31"/>
        <v>35447.12000000001</v>
      </c>
      <c r="G286" s="51">
        <f t="shared" si="31"/>
        <v>3343.34</v>
      </c>
      <c r="H286" s="51">
        <f t="shared" si="31"/>
        <v>1916.93</v>
      </c>
      <c r="I286" s="51">
        <f t="shared" si="31"/>
        <v>0</v>
      </c>
      <c r="J286" s="51">
        <f t="shared" si="31"/>
        <v>181265.44500000004</v>
      </c>
      <c r="K286" s="39">
        <f t="shared" ref="K286:K349" si="32">J286*4</f>
        <v>725061.78000000014</v>
      </c>
    </row>
    <row r="287" spans="1:12" s="89" customFormat="1" hidden="1">
      <c r="A287" s="80"/>
      <c r="B287" s="121" t="s">
        <v>138</v>
      </c>
      <c r="C287" s="51">
        <f>C172+C191+C203+C228+C252+C256+C275+C278</f>
        <v>13.25</v>
      </c>
      <c r="D287" s="39">
        <f>(J287-I287-H287-G287-E287-F287)/C287</f>
        <v>1671.5999999999997</v>
      </c>
      <c r="E287" s="51">
        <f t="shared" ref="E287:J287" si="33">E172+E191+E203+E228+E252+E256+E275+E278</f>
        <v>104.48</v>
      </c>
      <c r="F287" s="51">
        <f t="shared" si="33"/>
        <v>0</v>
      </c>
      <c r="G287" s="51">
        <f t="shared" si="33"/>
        <v>296.005</v>
      </c>
      <c r="H287" s="51">
        <f t="shared" si="33"/>
        <v>2244.4799999999996</v>
      </c>
      <c r="I287" s="51">
        <f t="shared" si="33"/>
        <v>0</v>
      </c>
      <c r="J287" s="51">
        <f t="shared" si="33"/>
        <v>24793.664999999997</v>
      </c>
      <c r="K287" s="39">
        <f t="shared" si="32"/>
        <v>99174.659999999989</v>
      </c>
    </row>
    <row r="288" spans="1:12" s="4" customFormat="1" ht="2.25" hidden="1" customHeight="1">
      <c r="A288" s="80"/>
      <c r="B288" s="50"/>
      <c r="C288" s="51"/>
      <c r="D288" s="51"/>
      <c r="E288" s="51"/>
      <c r="F288" s="52"/>
      <c r="G288" s="63"/>
      <c r="H288" s="63"/>
      <c r="I288" s="63"/>
      <c r="J288" s="51"/>
      <c r="K288" s="42">
        <f t="shared" si="32"/>
        <v>0</v>
      </c>
      <c r="L288" s="1"/>
    </row>
    <row r="289" spans="1:19" ht="12.75" hidden="1" customHeight="1">
      <c r="A289" s="50"/>
      <c r="B289" s="38" t="s">
        <v>74</v>
      </c>
      <c r="C289" s="51"/>
      <c r="D289" s="51"/>
      <c r="E289" s="51"/>
      <c r="F289" s="52"/>
      <c r="G289" s="51"/>
      <c r="H289" s="51"/>
      <c r="I289" s="51"/>
      <c r="J289" s="51"/>
      <c r="K289" s="42"/>
    </row>
    <row r="290" spans="1:19" ht="12.75" hidden="1" customHeight="1">
      <c r="A290" s="80">
        <v>151</v>
      </c>
      <c r="B290" s="43" t="s">
        <v>327</v>
      </c>
      <c r="C290" s="53">
        <v>0.25</v>
      </c>
      <c r="D290" s="53">
        <v>3948.44</v>
      </c>
      <c r="E290" s="51"/>
      <c r="F290" s="52"/>
      <c r="G290" s="51"/>
      <c r="H290" s="51"/>
      <c r="I290" s="51"/>
      <c r="J290" s="41">
        <f>(D290*C290)+(H290+E290+I290+G290+F290)</f>
        <v>987.11</v>
      </c>
      <c r="K290" s="42">
        <f t="shared" si="32"/>
        <v>3948.44</v>
      </c>
    </row>
    <row r="291" spans="1:19" hidden="1">
      <c r="A291" s="80">
        <v>152</v>
      </c>
      <c r="B291" s="43" t="s">
        <v>295</v>
      </c>
      <c r="C291" s="53">
        <v>1</v>
      </c>
      <c r="D291" s="53">
        <v>2646.88</v>
      </c>
      <c r="E291" s="53"/>
      <c r="F291" s="54">
        <v>794.06</v>
      </c>
      <c r="G291" s="57"/>
      <c r="H291" s="57"/>
      <c r="I291" s="57"/>
      <c r="J291" s="41">
        <f>(D291*C291)+(H291+E291+I291+G291+F291)</f>
        <v>3440.94</v>
      </c>
      <c r="K291" s="42">
        <f t="shared" si="32"/>
        <v>13763.76</v>
      </c>
    </row>
    <row r="292" spans="1:19" hidden="1">
      <c r="A292" s="80">
        <v>153</v>
      </c>
      <c r="B292" s="43" t="s">
        <v>200</v>
      </c>
      <c r="C292" s="53">
        <v>1.75</v>
      </c>
      <c r="D292" s="53">
        <v>2406.25</v>
      </c>
      <c r="E292" s="53"/>
      <c r="F292" s="54">
        <v>1082.82</v>
      </c>
      <c r="G292" s="57"/>
      <c r="H292" s="57"/>
      <c r="I292" s="57"/>
      <c r="J292" s="41">
        <f>(D292*C292)+(H292+E292+I292+G292+F292)</f>
        <v>5293.7574999999997</v>
      </c>
      <c r="K292" s="42">
        <f t="shared" si="32"/>
        <v>21175.03</v>
      </c>
    </row>
    <row r="293" spans="1:19" hidden="1">
      <c r="A293" s="80"/>
      <c r="B293" s="55" t="s">
        <v>8</v>
      </c>
      <c r="C293" s="51">
        <f>SUM(C290:C292)</f>
        <v>3</v>
      </c>
      <c r="D293" s="39">
        <f>(J293-I293-H293-G293-E293-F293)/C293</f>
        <v>2614.975833333333</v>
      </c>
      <c r="E293" s="51"/>
      <c r="F293" s="51">
        <f>SUM(F290:F292)</f>
        <v>1876.8799999999999</v>
      </c>
      <c r="G293" s="57"/>
      <c r="H293" s="57"/>
      <c r="I293" s="57"/>
      <c r="J293" s="51">
        <f>SUM(J290:J292)</f>
        <v>9721.807499999999</v>
      </c>
      <c r="K293" s="39">
        <f t="shared" si="32"/>
        <v>38887.229999999996</v>
      </c>
    </row>
    <row r="294" spans="1:19" ht="12" hidden="1" customHeight="1">
      <c r="A294" s="50"/>
      <c r="B294" s="36" t="s">
        <v>232</v>
      </c>
      <c r="C294" s="51"/>
      <c r="D294" s="51"/>
      <c r="E294" s="51"/>
      <c r="F294" s="52"/>
      <c r="G294" s="51"/>
      <c r="H294" s="51"/>
      <c r="I294" s="51"/>
      <c r="J294" s="51"/>
      <c r="K294" s="42"/>
    </row>
    <row r="295" spans="1:19" ht="12.75" hidden="1" customHeight="1">
      <c r="A295" s="80">
        <v>154</v>
      </c>
      <c r="B295" s="43" t="s">
        <v>327</v>
      </c>
      <c r="C295" s="53">
        <v>1</v>
      </c>
      <c r="D295" s="53">
        <v>3948.44</v>
      </c>
      <c r="E295" s="53">
        <v>947.63</v>
      </c>
      <c r="F295" s="54">
        <v>1184.53</v>
      </c>
      <c r="G295" s="57"/>
      <c r="H295" s="57"/>
      <c r="I295" s="57"/>
      <c r="J295" s="41">
        <f>(D295*C295)+(H295+E295+I295+G295+F295)</f>
        <v>6080.6</v>
      </c>
      <c r="K295" s="42">
        <f t="shared" si="32"/>
        <v>24322.400000000001</v>
      </c>
    </row>
    <row r="296" spans="1:19" ht="13.5" hidden="1" customHeight="1">
      <c r="A296" s="80">
        <v>155</v>
      </c>
      <c r="B296" s="43" t="s">
        <v>183</v>
      </c>
      <c r="C296" s="53">
        <v>9.75</v>
      </c>
      <c r="D296" s="53">
        <v>3078.46</v>
      </c>
      <c r="E296" s="53">
        <v>6436.6</v>
      </c>
      <c r="F296" s="54">
        <v>7645</v>
      </c>
      <c r="G296" s="57"/>
      <c r="H296" s="57"/>
      <c r="I296" s="57"/>
      <c r="J296" s="41">
        <f>(D296*C296)+(H296+E296+I296+G296+F296)</f>
        <v>44096.584999999999</v>
      </c>
      <c r="K296" s="42">
        <f t="shared" si="32"/>
        <v>176386.34</v>
      </c>
    </row>
    <row r="297" spans="1:19" hidden="1">
      <c r="A297" s="80">
        <v>156</v>
      </c>
      <c r="B297" s="43" t="s">
        <v>328</v>
      </c>
      <c r="C297" s="53">
        <v>1</v>
      </c>
      <c r="D297" s="53">
        <v>2646.88</v>
      </c>
      <c r="E297" s="53"/>
      <c r="F297" s="54">
        <v>794.06</v>
      </c>
      <c r="G297" s="57"/>
      <c r="H297" s="57"/>
      <c r="I297" s="57"/>
      <c r="J297" s="41">
        <f>(D297*C297)+(H297+E297+I297+G297+F297)</f>
        <v>3440.94</v>
      </c>
      <c r="K297" s="42">
        <f t="shared" si="32"/>
        <v>13763.76</v>
      </c>
    </row>
    <row r="298" spans="1:19" ht="14.25" hidden="1" customHeight="1">
      <c r="A298" s="80">
        <v>157</v>
      </c>
      <c r="B298" s="43" t="s">
        <v>315</v>
      </c>
      <c r="C298" s="53">
        <v>10.5</v>
      </c>
      <c r="D298" s="53">
        <v>2363.92</v>
      </c>
      <c r="E298" s="53">
        <v>5876.4</v>
      </c>
      <c r="F298" s="54">
        <v>6788.38</v>
      </c>
      <c r="G298" s="57"/>
      <c r="H298" s="57"/>
      <c r="I298" s="57"/>
      <c r="J298" s="41">
        <f>(D298*C298)+(H298+E298+I298+G298+F298)</f>
        <v>37485.94</v>
      </c>
      <c r="K298" s="42">
        <f t="shared" si="32"/>
        <v>149943.76</v>
      </c>
    </row>
    <row r="299" spans="1:19" s="5" customFormat="1" ht="14.25" hidden="1" customHeight="1">
      <c r="A299" s="80">
        <v>158</v>
      </c>
      <c r="B299" s="43" t="s">
        <v>161</v>
      </c>
      <c r="C299" s="53">
        <v>1.25</v>
      </c>
      <c r="D299" s="53">
        <v>1671.6</v>
      </c>
      <c r="E299" s="53"/>
      <c r="F299" s="54"/>
      <c r="G299" s="41"/>
      <c r="H299" s="41">
        <v>208.95</v>
      </c>
      <c r="I299" s="41"/>
      <c r="J299" s="41">
        <f>(D299*C299)+(E299+I299+G299+H299)</f>
        <v>2298.4499999999998</v>
      </c>
      <c r="K299" s="42">
        <f t="shared" si="32"/>
        <v>9193.7999999999993</v>
      </c>
      <c r="L299" s="1"/>
      <c r="M299" s="1"/>
      <c r="N299" s="1"/>
      <c r="O299" s="1"/>
      <c r="P299" s="1"/>
      <c r="Q299" s="1"/>
      <c r="R299" s="1"/>
      <c r="S299" s="1"/>
    </row>
    <row r="300" spans="1:19" s="5" customFormat="1" ht="11.25" hidden="1" customHeight="1">
      <c r="A300" s="80"/>
      <c r="B300" s="55" t="s">
        <v>8</v>
      </c>
      <c r="C300" s="51">
        <f>C295+C296+C297+C298+C299</f>
        <v>23.5</v>
      </c>
      <c r="D300" s="39">
        <f>(J300-I300-H300-G300-E300-F300)/C300</f>
        <v>2703.0197872340423</v>
      </c>
      <c r="E300" s="51">
        <f t="shared" ref="E300:J300" si="34">E295+E296+E297+E298+E299</f>
        <v>13260.630000000001</v>
      </c>
      <c r="F300" s="51">
        <f t="shared" si="34"/>
        <v>16411.97</v>
      </c>
      <c r="G300" s="51">
        <f t="shared" si="34"/>
        <v>0</v>
      </c>
      <c r="H300" s="51">
        <f t="shared" si="34"/>
        <v>208.95</v>
      </c>
      <c r="I300" s="51">
        <f t="shared" si="34"/>
        <v>0</v>
      </c>
      <c r="J300" s="51">
        <f t="shared" si="34"/>
        <v>93402.514999999999</v>
      </c>
      <c r="K300" s="39">
        <f t="shared" si="32"/>
        <v>373610.06</v>
      </c>
      <c r="L300" s="1"/>
      <c r="M300" s="1"/>
      <c r="N300" s="1"/>
      <c r="O300" s="1"/>
      <c r="P300" s="1"/>
      <c r="Q300" s="1"/>
      <c r="R300" s="1"/>
      <c r="S300" s="1"/>
    </row>
    <row r="301" spans="1:19" hidden="1">
      <c r="A301" s="80"/>
      <c r="B301" s="43" t="s">
        <v>233</v>
      </c>
      <c r="C301" s="53">
        <f>C302+C303+C304+G305</f>
        <v>23.5</v>
      </c>
      <c r="D301" s="42">
        <f>(J301-I301-H301-G301-E301-F301)/C301</f>
        <v>2703.0197872340423</v>
      </c>
      <c r="E301" s="53">
        <f>E302+E303+E304+I305</f>
        <v>13260.630000000001</v>
      </c>
      <c r="F301" s="54">
        <f>F302+F303+F304+J305</f>
        <v>16411.97</v>
      </c>
      <c r="G301" s="53">
        <f>G302+G303+G304+J305</f>
        <v>0</v>
      </c>
      <c r="H301" s="53">
        <f>H302+H303+H304</f>
        <v>208.95</v>
      </c>
      <c r="I301" s="53">
        <f>I302+I303+I304</f>
        <v>0</v>
      </c>
      <c r="J301" s="53">
        <f>J302+J303+J304</f>
        <v>93402.514999999999</v>
      </c>
      <c r="K301" s="42">
        <f t="shared" si="32"/>
        <v>373610.06</v>
      </c>
    </row>
    <row r="302" spans="1:19" hidden="1">
      <c r="A302" s="80"/>
      <c r="B302" s="83" t="s">
        <v>40</v>
      </c>
      <c r="C302" s="53">
        <f>C295+C296</f>
        <v>10.75</v>
      </c>
      <c r="D302" s="42">
        <f>(J302-I302-H302-G302-E302-F302)/C302</f>
        <v>3159.388372093023</v>
      </c>
      <c r="E302" s="53">
        <f t="shared" ref="E302:J302" si="35">E295+E296</f>
        <v>7384.2300000000005</v>
      </c>
      <c r="F302" s="53">
        <f t="shared" si="35"/>
        <v>8829.5300000000007</v>
      </c>
      <c r="G302" s="53">
        <f t="shared" si="35"/>
        <v>0</v>
      </c>
      <c r="H302" s="53">
        <f t="shared" si="35"/>
        <v>0</v>
      </c>
      <c r="I302" s="53">
        <f t="shared" si="35"/>
        <v>0</v>
      </c>
      <c r="J302" s="53">
        <f t="shared" si="35"/>
        <v>50177.184999999998</v>
      </c>
      <c r="K302" s="42">
        <f t="shared" si="32"/>
        <v>200708.74</v>
      </c>
    </row>
    <row r="303" spans="1:19" hidden="1">
      <c r="A303" s="80"/>
      <c r="B303" s="123" t="s">
        <v>134</v>
      </c>
      <c r="C303" s="53">
        <f>C297+C298</f>
        <v>11.5</v>
      </c>
      <c r="D303" s="42">
        <f>(J303-I303-H303-G303-E303-F303)/C303</f>
        <v>2388.5252173913045</v>
      </c>
      <c r="E303" s="53">
        <f t="shared" ref="E303:J303" si="36">E297+E298</f>
        <v>5876.4</v>
      </c>
      <c r="F303" s="53">
        <f t="shared" si="36"/>
        <v>7582.4400000000005</v>
      </c>
      <c r="G303" s="53">
        <f t="shared" si="36"/>
        <v>0</v>
      </c>
      <c r="H303" s="53">
        <f t="shared" si="36"/>
        <v>0</v>
      </c>
      <c r="I303" s="53">
        <f t="shared" si="36"/>
        <v>0</v>
      </c>
      <c r="J303" s="53">
        <f t="shared" si="36"/>
        <v>40926.880000000005</v>
      </c>
      <c r="K303" s="42">
        <f t="shared" si="32"/>
        <v>163707.52000000002</v>
      </c>
    </row>
    <row r="304" spans="1:19" hidden="1">
      <c r="A304" s="80"/>
      <c r="B304" s="83" t="s">
        <v>138</v>
      </c>
      <c r="C304" s="53">
        <f>C299</f>
        <v>1.25</v>
      </c>
      <c r="D304" s="42">
        <f>(J304-I304-H304-G304-E304-F304)/C304</f>
        <v>1671.6</v>
      </c>
      <c r="E304" s="53">
        <f t="shared" ref="E304:J304" si="37">E299</f>
        <v>0</v>
      </c>
      <c r="F304" s="53">
        <f t="shared" si="37"/>
        <v>0</v>
      </c>
      <c r="G304" s="53">
        <f t="shared" si="37"/>
        <v>0</v>
      </c>
      <c r="H304" s="53">
        <f t="shared" si="37"/>
        <v>208.95</v>
      </c>
      <c r="I304" s="53">
        <f t="shared" si="37"/>
        <v>0</v>
      </c>
      <c r="J304" s="53">
        <f t="shared" si="37"/>
        <v>2298.4499999999998</v>
      </c>
      <c r="K304" s="42">
        <f t="shared" si="32"/>
        <v>9193.7999999999993</v>
      </c>
    </row>
    <row r="305" spans="1:11" hidden="1">
      <c r="A305" s="80"/>
      <c r="B305" s="50" t="s">
        <v>75</v>
      </c>
      <c r="C305" s="53"/>
      <c r="D305" s="53"/>
      <c r="E305" s="53"/>
      <c r="F305" s="54"/>
      <c r="G305" s="57"/>
      <c r="H305" s="57"/>
      <c r="I305" s="57"/>
      <c r="J305" s="41"/>
      <c r="K305" s="42"/>
    </row>
    <row r="306" spans="1:11" ht="12.75" hidden="1" customHeight="1">
      <c r="A306" s="80">
        <v>159</v>
      </c>
      <c r="B306" s="43" t="s">
        <v>329</v>
      </c>
      <c r="C306" s="53">
        <v>1</v>
      </c>
      <c r="D306" s="53">
        <v>2532.5</v>
      </c>
      <c r="E306" s="53"/>
      <c r="F306" s="54">
        <v>759.75</v>
      </c>
      <c r="G306" s="57"/>
      <c r="H306" s="57"/>
      <c r="I306" s="57"/>
      <c r="J306" s="41">
        <f>(D306*C306)+(H306+E306+I306+G306+F306)</f>
        <v>3292.25</v>
      </c>
      <c r="K306" s="42">
        <f t="shared" si="32"/>
        <v>13169</v>
      </c>
    </row>
    <row r="307" spans="1:11" hidden="1">
      <c r="A307" s="80">
        <v>160</v>
      </c>
      <c r="B307" s="43" t="s">
        <v>330</v>
      </c>
      <c r="C307" s="53">
        <v>2</v>
      </c>
      <c r="D307" s="53">
        <v>2950</v>
      </c>
      <c r="E307" s="53"/>
      <c r="F307" s="54"/>
      <c r="G307" s="57"/>
      <c r="H307" s="57"/>
      <c r="I307" s="57"/>
      <c r="J307" s="41">
        <f>(D307*C307)+(H307+E307+I307+G307+F307)</f>
        <v>5900</v>
      </c>
      <c r="K307" s="42">
        <f t="shared" si="32"/>
        <v>23600</v>
      </c>
    </row>
    <row r="308" spans="1:11" ht="16.5" hidden="1" customHeight="1">
      <c r="A308" s="80">
        <v>161</v>
      </c>
      <c r="B308" s="43" t="s">
        <v>331</v>
      </c>
      <c r="C308" s="53">
        <v>5</v>
      </c>
      <c r="D308" s="53">
        <v>2342.37</v>
      </c>
      <c r="E308" s="53"/>
      <c r="F308" s="54">
        <v>2944.65</v>
      </c>
      <c r="G308" s="57"/>
      <c r="H308" s="57"/>
      <c r="I308" s="57"/>
      <c r="J308" s="41">
        <f>(D308*C308)+(H308+E308+I308+G308+F308)</f>
        <v>14656.499999999998</v>
      </c>
      <c r="K308" s="42">
        <f t="shared" si="32"/>
        <v>58625.999999999993</v>
      </c>
    </row>
    <row r="309" spans="1:11" s="2" customFormat="1" ht="12" hidden="1" customHeight="1">
      <c r="A309" s="50"/>
      <c r="B309" s="55" t="s">
        <v>8</v>
      </c>
      <c r="C309" s="51">
        <f>C306+C307+C308</f>
        <v>8</v>
      </c>
      <c r="D309" s="39">
        <f>(J309-I309-H309-G309-E309-F309)/C309</f>
        <v>2518.0437499999998</v>
      </c>
      <c r="E309" s="51">
        <f t="shared" ref="E309:J309" si="38">E306+E307+E308</f>
        <v>0</v>
      </c>
      <c r="F309" s="51">
        <f t="shared" si="38"/>
        <v>3704.4</v>
      </c>
      <c r="G309" s="51">
        <f t="shared" si="38"/>
        <v>0</v>
      </c>
      <c r="H309" s="51">
        <f t="shared" si="38"/>
        <v>0</v>
      </c>
      <c r="I309" s="51">
        <f t="shared" si="38"/>
        <v>0</v>
      </c>
      <c r="J309" s="51">
        <f t="shared" si="38"/>
        <v>23848.75</v>
      </c>
      <c r="K309" s="39">
        <f t="shared" si="32"/>
        <v>95395</v>
      </c>
    </row>
    <row r="310" spans="1:11" hidden="1">
      <c r="A310" s="80"/>
      <c r="B310" s="43" t="s">
        <v>145</v>
      </c>
      <c r="C310" s="53">
        <f>C311+C312+C313+G314</f>
        <v>8</v>
      </c>
      <c r="D310" s="42">
        <f>(J310-I310-H310-G310-E310-F310)/C310</f>
        <v>2518.0437499999998</v>
      </c>
      <c r="E310" s="53">
        <f>E311+E312+E313+I314</f>
        <v>0</v>
      </c>
      <c r="F310" s="54">
        <f>F311+F312+F313+J314</f>
        <v>3704.4</v>
      </c>
      <c r="G310" s="53">
        <f>G311+G312+G313+J314</f>
        <v>0</v>
      </c>
      <c r="H310" s="53">
        <f>H311+H312+H313</f>
        <v>0</v>
      </c>
      <c r="I310" s="53">
        <f>I311+I312+I313</f>
        <v>0</v>
      </c>
      <c r="J310" s="53">
        <f>J311+J312+J313</f>
        <v>23848.75</v>
      </c>
      <c r="K310" s="42">
        <f t="shared" si="32"/>
        <v>95395</v>
      </c>
    </row>
    <row r="311" spans="1:11" hidden="1">
      <c r="A311" s="80"/>
      <c r="B311" s="83" t="s">
        <v>40</v>
      </c>
      <c r="C311" s="53">
        <f>C306+C307</f>
        <v>3</v>
      </c>
      <c r="D311" s="42">
        <f>(J311-I311-H311-G311-E311-F311)/C311</f>
        <v>2810.8333333333335</v>
      </c>
      <c r="E311" s="53">
        <f t="shared" ref="E311:J311" si="39">E306+E307</f>
        <v>0</v>
      </c>
      <c r="F311" s="53">
        <f t="shared" si="39"/>
        <v>759.75</v>
      </c>
      <c r="G311" s="53">
        <f t="shared" si="39"/>
        <v>0</v>
      </c>
      <c r="H311" s="53">
        <f t="shared" si="39"/>
        <v>0</v>
      </c>
      <c r="I311" s="53">
        <f t="shared" si="39"/>
        <v>0</v>
      </c>
      <c r="J311" s="53">
        <f t="shared" si="39"/>
        <v>9192.25</v>
      </c>
      <c r="K311" s="42">
        <f t="shared" si="32"/>
        <v>36769</v>
      </c>
    </row>
    <row r="312" spans="1:11" hidden="1">
      <c r="A312" s="80"/>
      <c r="B312" s="123" t="s">
        <v>134</v>
      </c>
      <c r="C312" s="53">
        <f>C308</f>
        <v>5</v>
      </c>
      <c r="D312" s="42">
        <f>(J312-I312-H312-G312-E312-F312)/C312</f>
        <v>2342.37</v>
      </c>
      <c r="E312" s="53">
        <f t="shared" ref="E312:J312" si="40">E308</f>
        <v>0</v>
      </c>
      <c r="F312" s="53">
        <f t="shared" si="40"/>
        <v>2944.65</v>
      </c>
      <c r="G312" s="53">
        <f t="shared" si="40"/>
        <v>0</v>
      </c>
      <c r="H312" s="53">
        <f t="shared" si="40"/>
        <v>0</v>
      </c>
      <c r="I312" s="53">
        <f t="shared" si="40"/>
        <v>0</v>
      </c>
      <c r="J312" s="53">
        <f t="shared" si="40"/>
        <v>14656.499999999998</v>
      </c>
      <c r="K312" s="42">
        <f t="shared" si="32"/>
        <v>58625.999999999993</v>
      </c>
    </row>
    <row r="313" spans="1:11" hidden="1">
      <c r="A313" s="80"/>
      <c r="B313" s="83" t="s">
        <v>138</v>
      </c>
      <c r="C313" s="53"/>
      <c r="D313" s="41"/>
      <c r="E313" s="53"/>
      <c r="F313" s="54"/>
      <c r="G313" s="53"/>
      <c r="H313" s="53"/>
      <c r="I313" s="53"/>
      <c r="J313" s="53"/>
      <c r="K313" s="42"/>
    </row>
    <row r="314" spans="1:11" s="2" customFormat="1" ht="13.5" hidden="1" customHeight="1">
      <c r="A314" s="50"/>
      <c r="B314" s="36" t="s">
        <v>76</v>
      </c>
      <c r="C314" s="51"/>
      <c r="D314" s="51"/>
      <c r="E314" s="51"/>
      <c r="F314" s="52"/>
      <c r="G314" s="59"/>
      <c r="H314" s="59"/>
      <c r="I314" s="59"/>
      <c r="J314" s="39"/>
      <c r="K314" s="42"/>
    </row>
    <row r="315" spans="1:11" hidden="1">
      <c r="A315" s="80">
        <v>162</v>
      </c>
      <c r="B315" s="43" t="s">
        <v>216</v>
      </c>
      <c r="C315" s="53">
        <v>1</v>
      </c>
      <c r="D315" s="53">
        <v>2636.87</v>
      </c>
      <c r="E315" s="53"/>
      <c r="F315" s="54">
        <v>527.38</v>
      </c>
      <c r="G315" s="57"/>
      <c r="H315" s="57"/>
      <c r="I315" s="57"/>
      <c r="J315" s="41">
        <f>(D315*C315)+(H315+E315+I315+G315+F315)</f>
        <v>3164.25</v>
      </c>
      <c r="K315" s="42">
        <f t="shared" si="32"/>
        <v>12657</v>
      </c>
    </row>
    <row r="316" spans="1:11" ht="13.5" hidden="1" customHeight="1">
      <c r="A316" s="80">
        <v>163</v>
      </c>
      <c r="B316" s="43" t="s">
        <v>332</v>
      </c>
      <c r="C316" s="53">
        <v>1</v>
      </c>
      <c r="D316" s="53">
        <v>2281.25</v>
      </c>
      <c r="E316" s="53"/>
      <c r="F316" s="54">
        <v>684.38</v>
      </c>
      <c r="G316" s="57"/>
      <c r="H316" s="57"/>
      <c r="I316" s="57"/>
      <c r="J316" s="41">
        <f>(D316*C316)+(H316+E316+I316+G316+F316)</f>
        <v>2965.63</v>
      </c>
      <c r="K316" s="42">
        <f t="shared" si="32"/>
        <v>11862.52</v>
      </c>
    </row>
    <row r="317" spans="1:11" ht="13.5" hidden="1" customHeight="1">
      <c r="A317" s="80"/>
      <c r="B317" s="55" t="s">
        <v>8</v>
      </c>
      <c r="C317" s="51">
        <f>SUM(C315:C316)</f>
        <v>2</v>
      </c>
      <c r="D317" s="39">
        <f>(J317-I317-H317-G317-E317-F317)/C317</f>
        <v>2459.06</v>
      </c>
      <c r="E317" s="53"/>
      <c r="F317" s="97">
        <f>SUM(F315:F316)</f>
        <v>1211.76</v>
      </c>
      <c r="G317" s="57"/>
      <c r="H317" s="57"/>
      <c r="I317" s="57"/>
      <c r="J317" s="39">
        <f>SUM(J315:J316)</f>
        <v>6129.88</v>
      </c>
      <c r="K317" s="39">
        <f t="shared" si="32"/>
        <v>24519.52</v>
      </c>
    </row>
    <row r="318" spans="1:11" ht="12.75" hidden="1" customHeight="1">
      <c r="A318" s="50"/>
      <c r="B318" s="36" t="s">
        <v>77</v>
      </c>
      <c r="C318" s="51"/>
      <c r="D318" s="51"/>
      <c r="E318" s="51"/>
      <c r="F318" s="52"/>
      <c r="G318" s="51"/>
      <c r="H318" s="51"/>
      <c r="I318" s="51"/>
      <c r="J318" s="51"/>
      <c r="K318" s="42"/>
    </row>
    <row r="319" spans="1:11" ht="15" hidden="1" customHeight="1">
      <c r="A319" s="80">
        <v>164</v>
      </c>
      <c r="B319" s="55" t="s">
        <v>333</v>
      </c>
      <c r="C319" s="39">
        <v>0.5</v>
      </c>
      <c r="D319" s="51">
        <v>2646.88</v>
      </c>
      <c r="E319" s="53"/>
      <c r="F319" s="52">
        <v>264.69</v>
      </c>
      <c r="G319" s="64"/>
      <c r="H319" s="64"/>
      <c r="I319" s="64"/>
      <c r="J319" s="39">
        <f>(D319*C319)+(H319+E319+I319+G319+F319)</f>
        <v>1588.13</v>
      </c>
      <c r="K319" s="39">
        <f t="shared" si="32"/>
        <v>6352.52</v>
      </c>
    </row>
    <row r="320" spans="1:11" ht="11.25" hidden="1" customHeight="1">
      <c r="A320" s="50"/>
      <c r="B320" s="36" t="s">
        <v>54</v>
      </c>
      <c r="C320" s="51"/>
      <c r="D320" s="51"/>
      <c r="E320" s="51"/>
      <c r="F320" s="52"/>
      <c r="G320" s="51"/>
      <c r="H320" s="51"/>
      <c r="I320" s="51"/>
      <c r="J320" s="51"/>
      <c r="K320" s="42"/>
    </row>
    <row r="321" spans="1:11" ht="12.75" hidden="1" customHeight="1">
      <c r="A321" s="80">
        <v>165</v>
      </c>
      <c r="B321" s="43" t="s">
        <v>217</v>
      </c>
      <c r="C321" s="53">
        <v>0.5</v>
      </c>
      <c r="D321" s="53">
        <v>2741.25</v>
      </c>
      <c r="E321" s="53"/>
      <c r="F321" s="54">
        <v>274.13</v>
      </c>
      <c r="G321" s="57"/>
      <c r="H321" s="41"/>
      <c r="I321" s="57"/>
      <c r="J321" s="41">
        <f>(D321*C321)+(H321+E321+I321+G321+F321)</f>
        <v>1644.7550000000001</v>
      </c>
      <c r="K321" s="42">
        <f t="shared" si="32"/>
        <v>6579.02</v>
      </c>
    </row>
    <row r="322" spans="1:11" ht="12.75" hidden="1" customHeight="1">
      <c r="A322" s="80">
        <v>166</v>
      </c>
      <c r="B322" s="43" t="s">
        <v>390</v>
      </c>
      <c r="C322" s="53">
        <v>0.5</v>
      </c>
      <c r="D322" s="53">
        <v>2532.5</v>
      </c>
      <c r="E322" s="53"/>
      <c r="F322" s="54">
        <v>126.62</v>
      </c>
      <c r="G322" s="57"/>
      <c r="H322" s="41"/>
      <c r="I322" s="57"/>
      <c r="J322" s="41">
        <f>(D322*C322)+(H322+E322+I322+G322+F322)</f>
        <v>1392.87</v>
      </c>
      <c r="K322" s="42">
        <f t="shared" si="32"/>
        <v>5571.48</v>
      </c>
    </row>
    <row r="323" spans="1:11" ht="24.75" hidden="1" customHeight="1">
      <c r="A323" s="80">
        <v>167</v>
      </c>
      <c r="B323" s="43" t="s">
        <v>246</v>
      </c>
      <c r="C323" s="53">
        <v>1</v>
      </c>
      <c r="D323" s="53">
        <v>2142.5</v>
      </c>
      <c r="E323" s="53"/>
      <c r="F323" s="54">
        <v>214.25</v>
      </c>
      <c r="G323" s="57"/>
      <c r="H323" s="41">
        <v>214.25</v>
      </c>
      <c r="I323" s="57"/>
      <c r="J323" s="41">
        <f>(D323*C323)+(H323+E323+I323+G323+F323)</f>
        <v>2571</v>
      </c>
      <c r="K323" s="42">
        <f t="shared" si="32"/>
        <v>10284</v>
      </c>
    </row>
    <row r="324" spans="1:11" ht="13.5" hidden="1" customHeight="1">
      <c r="A324" s="80"/>
      <c r="B324" s="55" t="s">
        <v>8</v>
      </c>
      <c r="C324" s="51">
        <f>SUM(C321:C323)</f>
        <v>2</v>
      </c>
      <c r="D324" s="39">
        <f>(J324-I324-H324-G324-E324-F324)/C324</f>
        <v>2389.6875</v>
      </c>
      <c r="E324" s="51"/>
      <c r="F324" s="52">
        <f>SUM(F321:F323)</f>
        <v>615</v>
      </c>
      <c r="G324" s="57"/>
      <c r="H324" s="44">
        <f>SUM(H322:H323)</f>
        <v>214.25</v>
      </c>
      <c r="I324" s="57"/>
      <c r="J324" s="51">
        <f>SUM(J321:J323)</f>
        <v>5608.625</v>
      </c>
      <c r="K324" s="39">
        <f t="shared" si="32"/>
        <v>22434.5</v>
      </c>
    </row>
    <row r="325" spans="1:11" ht="12" hidden="1" customHeight="1">
      <c r="A325" s="50"/>
      <c r="B325" s="36" t="s">
        <v>56</v>
      </c>
      <c r="C325" s="51"/>
      <c r="D325" s="51"/>
      <c r="E325" s="51"/>
      <c r="F325" s="52"/>
      <c r="G325" s="51"/>
      <c r="H325" s="51"/>
      <c r="I325" s="51"/>
      <c r="J325" s="51"/>
      <c r="K325" s="42"/>
    </row>
    <row r="326" spans="1:11" hidden="1">
      <c r="A326" s="80">
        <v>168</v>
      </c>
      <c r="B326" s="43" t="s">
        <v>334</v>
      </c>
      <c r="C326" s="53">
        <v>0.75</v>
      </c>
      <c r="D326" s="53">
        <v>3366.25</v>
      </c>
      <c r="E326" s="53"/>
      <c r="F326" s="54">
        <v>757.41</v>
      </c>
      <c r="G326" s="57"/>
      <c r="H326" s="57"/>
      <c r="I326" s="57"/>
      <c r="J326" s="41">
        <f>(D326*C326)+(H326+E326+I326+G326+F326)</f>
        <v>3282.0974999999999</v>
      </c>
      <c r="K326" s="42">
        <f t="shared" si="32"/>
        <v>13128.39</v>
      </c>
    </row>
    <row r="327" spans="1:11" hidden="1">
      <c r="A327" s="80">
        <v>169</v>
      </c>
      <c r="B327" s="43" t="s">
        <v>199</v>
      </c>
      <c r="C327" s="53">
        <v>0.75</v>
      </c>
      <c r="D327" s="53">
        <v>2406.25</v>
      </c>
      <c r="E327" s="53"/>
      <c r="F327" s="54">
        <v>541.41</v>
      </c>
      <c r="G327" s="57"/>
      <c r="H327" s="57"/>
      <c r="I327" s="57"/>
      <c r="J327" s="41">
        <f>(D327*C327)+(H327+E327+I327+G327+F327)</f>
        <v>2346.0974999999999</v>
      </c>
      <c r="K327" s="42">
        <f t="shared" si="32"/>
        <v>9384.39</v>
      </c>
    </row>
    <row r="328" spans="1:11" hidden="1">
      <c r="A328" s="80"/>
      <c r="B328" s="55" t="s">
        <v>8</v>
      </c>
      <c r="C328" s="51">
        <f>SUM(C326:C327)</f>
        <v>1.5</v>
      </c>
      <c r="D328" s="39">
        <f>(J328-I328-H328-G328-E328-F328)/C328</f>
        <v>2886.25</v>
      </c>
      <c r="E328" s="51"/>
      <c r="F328" s="52">
        <f>SUM(F326:F327)</f>
        <v>1298.82</v>
      </c>
      <c r="G328" s="57"/>
      <c r="H328" s="57"/>
      <c r="I328" s="57"/>
      <c r="J328" s="51">
        <f>SUM(J326:J327)</f>
        <v>5628.1949999999997</v>
      </c>
      <c r="K328" s="39">
        <f t="shared" si="32"/>
        <v>22512.78</v>
      </c>
    </row>
    <row r="329" spans="1:11" ht="13.5" hidden="1" customHeight="1">
      <c r="A329" s="50"/>
      <c r="B329" s="36" t="s">
        <v>78</v>
      </c>
      <c r="C329" s="51"/>
      <c r="D329" s="51"/>
      <c r="E329" s="51"/>
      <c r="F329" s="52"/>
      <c r="G329" s="51"/>
      <c r="H329" s="51"/>
      <c r="I329" s="51"/>
      <c r="J329" s="51"/>
      <c r="K329" s="42"/>
    </row>
    <row r="330" spans="1:11" hidden="1">
      <c r="A330" s="80">
        <v>170</v>
      </c>
      <c r="B330" s="43" t="s">
        <v>335</v>
      </c>
      <c r="C330" s="53">
        <v>0.75</v>
      </c>
      <c r="D330" s="53">
        <v>3158.75</v>
      </c>
      <c r="E330" s="53"/>
      <c r="F330" s="54">
        <v>710.72</v>
      </c>
      <c r="G330" s="57"/>
      <c r="H330" s="57"/>
      <c r="I330" s="57"/>
      <c r="J330" s="41">
        <f>(D330*C330)+(H330+E330+I330+G330+F330)</f>
        <v>3079.7825000000003</v>
      </c>
      <c r="K330" s="42">
        <f t="shared" si="32"/>
        <v>12319.130000000001</v>
      </c>
    </row>
    <row r="331" spans="1:11" hidden="1">
      <c r="A331" s="80">
        <v>171</v>
      </c>
      <c r="B331" s="43" t="s">
        <v>218</v>
      </c>
      <c r="C331" s="53">
        <v>0.5</v>
      </c>
      <c r="D331" s="53">
        <v>3158.75</v>
      </c>
      <c r="E331" s="53"/>
      <c r="F331" s="54">
        <v>568.58000000000004</v>
      </c>
      <c r="G331" s="41">
        <v>315.87</v>
      </c>
      <c r="H331" s="57"/>
      <c r="I331" s="57"/>
      <c r="J331" s="41">
        <f>(D331*C331)+(H331+E331+I331+G331+F331)</f>
        <v>2463.8249999999998</v>
      </c>
      <c r="K331" s="42">
        <f t="shared" si="32"/>
        <v>9855.2999999999993</v>
      </c>
    </row>
    <row r="332" spans="1:11" hidden="1">
      <c r="A332" s="80">
        <v>172</v>
      </c>
      <c r="B332" s="43" t="s">
        <v>336</v>
      </c>
      <c r="C332" s="53">
        <v>0.5</v>
      </c>
      <c r="D332" s="53">
        <v>2406.25</v>
      </c>
      <c r="E332" s="53"/>
      <c r="F332" s="54">
        <v>360.94</v>
      </c>
      <c r="G332" s="41"/>
      <c r="H332" s="57"/>
      <c r="I332" s="57"/>
      <c r="J332" s="41">
        <f>(D332*C332)+(H332+E332+I332+G332+F332)</f>
        <v>1564.0650000000001</v>
      </c>
      <c r="K332" s="42">
        <f t="shared" si="32"/>
        <v>6256.26</v>
      </c>
    </row>
    <row r="333" spans="1:11" ht="12.75" hidden="1" customHeight="1">
      <c r="A333" s="80">
        <v>173</v>
      </c>
      <c r="B333" s="43" t="s">
        <v>337</v>
      </c>
      <c r="C333" s="53">
        <v>0.5</v>
      </c>
      <c r="D333" s="53">
        <v>2406.25</v>
      </c>
      <c r="E333" s="53"/>
      <c r="F333" s="54">
        <v>433.13</v>
      </c>
      <c r="G333" s="41">
        <v>240.61</v>
      </c>
      <c r="H333" s="57"/>
      <c r="I333" s="57"/>
      <c r="J333" s="41">
        <f>(D333*C333)+(H333+E333+I333+G333+F333)</f>
        <v>1876.865</v>
      </c>
      <c r="K333" s="42">
        <f t="shared" si="32"/>
        <v>7507.46</v>
      </c>
    </row>
    <row r="334" spans="1:11" ht="12.75" hidden="1" customHeight="1">
      <c r="A334" s="50"/>
      <c r="B334" s="55" t="s">
        <v>8</v>
      </c>
      <c r="C334" s="51">
        <f>SUM(C330:C333)</f>
        <v>2.25</v>
      </c>
      <c r="D334" s="39">
        <f>(J334-I334-H334-G334-E334-F334)/C334</f>
        <v>2824.3055555555557</v>
      </c>
      <c r="E334" s="51"/>
      <c r="F334" s="52">
        <f>SUM(F330:F333)</f>
        <v>2073.3700000000003</v>
      </c>
      <c r="G334" s="39">
        <f>SUM(G330:G333)</f>
        <v>556.48</v>
      </c>
      <c r="H334" s="57"/>
      <c r="I334" s="57"/>
      <c r="J334" s="51">
        <f>SUM(J330:J333)</f>
        <v>8984.5375000000004</v>
      </c>
      <c r="K334" s="39">
        <f t="shared" si="32"/>
        <v>35938.15</v>
      </c>
    </row>
    <row r="335" spans="1:11" ht="13.5" hidden="1" customHeight="1">
      <c r="A335" s="50"/>
      <c r="B335" s="36" t="s">
        <v>61</v>
      </c>
      <c r="C335" s="51"/>
      <c r="D335" s="51"/>
      <c r="E335" s="51"/>
      <c r="F335" s="52"/>
      <c r="G335" s="51"/>
      <c r="H335" s="51"/>
      <c r="I335" s="51"/>
      <c r="J335" s="51"/>
      <c r="K335" s="42"/>
    </row>
    <row r="336" spans="1:11" hidden="1">
      <c r="A336" s="80">
        <v>174</v>
      </c>
      <c r="B336" s="43" t="s">
        <v>219</v>
      </c>
      <c r="C336" s="53">
        <v>0.75</v>
      </c>
      <c r="D336" s="53">
        <v>2741.25</v>
      </c>
      <c r="E336" s="53"/>
      <c r="F336" s="54">
        <v>411.19</v>
      </c>
      <c r="G336" s="57"/>
      <c r="H336" s="57"/>
      <c r="I336" s="57"/>
      <c r="J336" s="41">
        <f>(D336*C336)+(H336+E336+I336+G336+F336)</f>
        <v>2467.1275000000001</v>
      </c>
      <c r="K336" s="42">
        <f t="shared" si="32"/>
        <v>9868.51</v>
      </c>
    </row>
    <row r="337" spans="1:11" hidden="1">
      <c r="A337" s="80">
        <v>175</v>
      </c>
      <c r="B337" s="43" t="s">
        <v>200</v>
      </c>
      <c r="C337" s="53">
        <v>0.75</v>
      </c>
      <c r="D337" s="53">
        <v>2281.25</v>
      </c>
      <c r="E337" s="53"/>
      <c r="F337" s="54">
        <v>342.19</v>
      </c>
      <c r="G337" s="57"/>
      <c r="H337" s="57"/>
      <c r="I337" s="57"/>
      <c r="J337" s="41">
        <f>(D337*C337)+(H337+E337+I337+G337+F337)</f>
        <v>2053.1275000000001</v>
      </c>
      <c r="K337" s="42">
        <f t="shared" si="32"/>
        <v>8212.51</v>
      </c>
    </row>
    <row r="338" spans="1:11" hidden="1">
      <c r="A338" s="80">
        <v>176</v>
      </c>
      <c r="B338" s="43" t="s">
        <v>338</v>
      </c>
      <c r="C338" s="53">
        <v>0.75</v>
      </c>
      <c r="D338" s="53">
        <v>2142.5</v>
      </c>
      <c r="E338" s="53"/>
      <c r="F338" s="54">
        <v>160.69</v>
      </c>
      <c r="G338" s="57"/>
      <c r="H338" s="57"/>
      <c r="I338" s="57"/>
      <c r="J338" s="41">
        <f>(D338*C338)+(H338+E338+I338+G338+F338)</f>
        <v>1767.5650000000001</v>
      </c>
      <c r="K338" s="42">
        <f t="shared" si="32"/>
        <v>7070.26</v>
      </c>
    </row>
    <row r="339" spans="1:11" ht="12.75" hidden="1" customHeight="1">
      <c r="A339" s="80"/>
      <c r="B339" s="55" t="s">
        <v>8</v>
      </c>
      <c r="C339" s="51">
        <f>SUM(C336:C338)</f>
        <v>2.25</v>
      </c>
      <c r="D339" s="39">
        <f>(J339-I339-H339-G339-E339-F339)/C339</f>
        <v>2388.3333333333335</v>
      </c>
      <c r="E339" s="51"/>
      <c r="F339" s="52">
        <f>SUM(F336:F338)</f>
        <v>914.06999999999994</v>
      </c>
      <c r="G339" s="57"/>
      <c r="H339" s="57"/>
      <c r="I339" s="57"/>
      <c r="J339" s="51">
        <f>SUM(J336:J338)</f>
        <v>6287.82</v>
      </c>
      <c r="K339" s="39">
        <f t="shared" si="32"/>
        <v>25151.279999999999</v>
      </c>
    </row>
    <row r="340" spans="1:11" ht="13.5" hidden="1">
      <c r="A340" s="50"/>
      <c r="B340" s="36" t="s">
        <v>79</v>
      </c>
      <c r="C340" s="51"/>
      <c r="D340" s="51"/>
      <c r="E340" s="51"/>
      <c r="F340" s="52"/>
      <c r="G340" s="51"/>
      <c r="H340" s="51"/>
      <c r="I340" s="51"/>
      <c r="J340" s="51"/>
      <c r="K340" s="42"/>
    </row>
    <row r="341" spans="1:11" hidden="1">
      <c r="A341" s="80">
        <v>177</v>
      </c>
      <c r="B341" s="43" t="s">
        <v>200</v>
      </c>
      <c r="C341" s="53">
        <v>2</v>
      </c>
      <c r="D341" s="53">
        <v>2406.25</v>
      </c>
      <c r="E341" s="53"/>
      <c r="F341" s="54">
        <v>1443.75</v>
      </c>
      <c r="G341" s="57"/>
      <c r="H341" s="41">
        <v>481.26</v>
      </c>
      <c r="I341" s="57"/>
      <c r="J341" s="41">
        <f>(D341*C341)+(H341+E341+I341+G341+F341)</f>
        <v>6737.51</v>
      </c>
      <c r="K341" s="42">
        <f t="shared" si="32"/>
        <v>26950.04</v>
      </c>
    </row>
    <row r="342" spans="1:11" ht="12.75" hidden="1" customHeight="1">
      <c r="A342" s="80">
        <v>178</v>
      </c>
      <c r="B342" s="43" t="s">
        <v>163</v>
      </c>
      <c r="C342" s="53">
        <v>1</v>
      </c>
      <c r="D342" s="53">
        <v>1671.6</v>
      </c>
      <c r="E342" s="53"/>
      <c r="F342" s="54"/>
      <c r="G342" s="57"/>
      <c r="H342" s="41">
        <v>167.16</v>
      </c>
      <c r="I342" s="57"/>
      <c r="J342" s="41">
        <f>(D342*C342)+(H342+E342+I342+G342+F342)</f>
        <v>1838.76</v>
      </c>
      <c r="K342" s="42">
        <f t="shared" si="32"/>
        <v>7355.04</v>
      </c>
    </row>
    <row r="343" spans="1:11" hidden="1">
      <c r="A343" s="80"/>
      <c r="B343" s="55" t="s">
        <v>8</v>
      </c>
      <c r="C343" s="51">
        <f>SUM(C341:C342)</f>
        <v>3</v>
      </c>
      <c r="D343" s="39">
        <f>(J343-I343-H343-G343-E343-F343)/C343</f>
        <v>2161.3666666666668</v>
      </c>
      <c r="E343" s="51"/>
      <c r="F343" s="52">
        <f>SUM(F341:F342)</f>
        <v>1443.75</v>
      </c>
      <c r="G343" s="57"/>
      <c r="H343" s="39">
        <f>SUM(H341:H342)</f>
        <v>648.41999999999996</v>
      </c>
      <c r="I343" s="57"/>
      <c r="J343" s="51">
        <f>SUM(J341:J342)</f>
        <v>8576.27</v>
      </c>
      <c r="K343" s="39">
        <f t="shared" si="32"/>
        <v>34305.08</v>
      </c>
    </row>
    <row r="344" spans="1:11" ht="13.5" hidden="1">
      <c r="A344" s="50"/>
      <c r="B344" s="36" t="s">
        <v>70</v>
      </c>
      <c r="C344" s="51"/>
      <c r="D344" s="51"/>
      <c r="E344" s="51"/>
      <c r="F344" s="52"/>
      <c r="G344" s="51"/>
      <c r="H344" s="51"/>
      <c r="I344" s="51"/>
      <c r="J344" s="51"/>
      <c r="K344" s="42"/>
    </row>
    <row r="345" spans="1:11" hidden="1">
      <c r="A345" s="80">
        <v>179</v>
      </c>
      <c r="B345" s="43" t="s">
        <v>200</v>
      </c>
      <c r="C345" s="53">
        <v>0.75</v>
      </c>
      <c r="D345" s="53">
        <v>2406.25</v>
      </c>
      <c r="E345" s="53"/>
      <c r="F345" s="54">
        <v>541.41</v>
      </c>
      <c r="G345" s="41"/>
      <c r="H345" s="41">
        <v>180.47</v>
      </c>
      <c r="I345" s="41"/>
      <c r="J345" s="41">
        <f>(D345*C345)+(H345+E345+I345+G345+F345)</f>
        <v>2526.5675000000001</v>
      </c>
      <c r="K345" s="42">
        <f t="shared" si="32"/>
        <v>10106.27</v>
      </c>
    </row>
    <row r="346" spans="1:11" ht="14.25" hidden="1" customHeight="1">
      <c r="A346" s="80">
        <v>180</v>
      </c>
      <c r="B346" s="43" t="s">
        <v>163</v>
      </c>
      <c r="C346" s="53">
        <v>1</v>
      </c>
      <c r="D346" s="53">
        <v>1671.6</v>
      </c>
      <c r="E346" s="53"/>
      <c r="F346" s="54"/>
      <c r="G346" s="41"/>
      <c r="H346" s="41">
        <v>167.16</v>
      </c>
      <c r="I346" s="41"/>
      <c r="J346" s="41">
        <f>(D346*C346)+(H346+E346+I346+G346+F346)</f>
        <v>1838.76</v>
      </c>
      <c r="K346" s="42">
        <f t="shared" si="32"/>
        <v>7355.04</v>
      </c>
    </row>
    <row r="347" spans="1:11" ht="12" hidden="1" customHeight="1">
      <c r="A347" s="80"/>
      <c r="B347" s="55" t="s">
        <v>8</v>
      </c>
      <c r="C347" s="51">
        <f>SUM(C345:C346)</f>
        <v>1.75</v>
      </c>
      <c r="D347" s="39">
        <f>(J347-I347-H347-G347-E347-F347)/C347</f>
        <v>1986.4500000000003</v>
      </c>
      <c r="E347" s="51"/>
      <c r="F347" s="52">
        <f>SUM(F345:F346)</f>
        <v>541.41</v>
      </c>
      <c r="G347" s="41"/>
      <c r="H347" s="39">
        <f>SUM(H345:H346)</f>
        <v>347.63</v>
      </c>
      <c r="I347" s="41"/>
      <c r="J347" s="51">
        <f>SUM(J345:J346)</f>
        <v>4365.3275000000003</v>
      </c>
      <c r="K347" s="39">
        <f t="shared" si="32"/>
        <v>17461.310000000001</v>
      </c>
    </row>
    <row r="348" spans="1:11" ht="33" hidden="1" customHeight="1">
      <c r="A348" s="50">
        <v>181</v>
      </c>
      <c r="B348" s="55" t="s">
        <v>161</v>
      </c>
      <c r="C348" s="51">
        <v>0.75</v>
      </c>
      <c r="D348" s="51">
        <v>1671.6</v>
      </c>
      <c r="E348" s="51"/>
      <c r="F348" s="52"/>
      <c r="G348" s="39"/>
      <c r="H348" s="39">
        <v>125.37</v>
      </c>
      <c r="I348" s="39"/>
      <c r="J348" s="39">
        <f>(D348*C348)+(E348+I348+G348+H348)</f>
        <v>1379.0699999999997</v>
      </c>
      <c r="K348" s="39">
        <f t="shared" si="32"/>
        <v>5516.2799999999988</v>
      </c>
    </row>
    <row r="349" spans="1:11" s="89" customFormat="1" ht="23.25" hidden="1" customHeight="1">
      <c r="A349" s="80"/>
      <c r="B349" s="55" t="s">
        <v>80</v>
      </c>
      <c r="C349" s="51">
        <f>C350+C351+C352+C353</f>
        <v>50.5</v>
      </c>
      <c r="D349" s="39">
        <f>(J349-I349-H349-G349-E349-F349)/C349</f>
        <v>2570.3579702970301</v>
      </c>
      <c r="E349" s="51">
        <f t="shared" ref="E349:J349" si="41">E350+E351+E352+E353</f>
        <v>13260.630000000001</v>
      </c>
      <c r="F349" s="52">
        <f t="shared" si="41"/>
        <v>30356.120000000003</v>
      </c>
      <c r="G349" s="51">
        <f t="shared" si="41"/>
        <v>556.48</v>
      </c>
      <c r="H349" s="51">
        <f t="shared" si="41"/>
        <v>1544.62</v>
      </c>
      <c r="I349" s="51">
        <f t="shared" si="41"/>
        <v>0</v>
      </c>
      <c r="J349" s="51">
        <f t="shared" si="41"/>
        <v>175520.92750000002</v>
      </c>
      <c r="K349" s="39">
        <f t="shared" si="32"/>
        <v>702083.71000000008</v>
      </c>
    </row>
    <row r="350" spans="1:11" s="89" customFormat="1" hidden="1">
      <c r="A350" s="80"/>
      <c r="B350" s="121" t="s">
        <v>40</v>
      </c>
      <c r="C350" s="51">
        <f>C302+C311+C315+C321+C322+C326+C330+C331+C336+C290</f>
        <v>18.75</v>
      </c>
      <c r="D350" s="39">
        <f>(J350-I350-H350-G350-E350-F350)/C350</f>
        <v>3049.9116000000008</v>
      </c>
      <c r="E350" s="51">
        <f t="shared" ref="E350:J350" si="42">E302+E311+E315+E321+E322+E326+E330+E331+E336+E290</f>
        <v>7384.2300000000005</v>
      </c>
      <c r="F350" s="51">
        <f t="shared" si="42"/>
        <v>12965.31</v>
      </c>
      <c r="G350" s="51">
        <f t="shared" si="42"/>
        <v>315.87</v>
      </c>
      <c r="H350" s="51">
        <f t="shared" si="42"/>
        <v>0</v>
      </c>
      <c r="I350" s="51">
        <f t="shared" si="42"/>
        <v>0</v>
      </c>
      <c r="J350" s="51">
        <f t="shared" si="42"/>
        <v>77851.252500000002</v>
      </c>
      <c r="K350" s="39">
        <f t="shared" ref="K350:K413" si="43">J350*4</f>
        <v>311405.01</v>
      </c>
    </row>
    <row r="351" spans="1:11" s="89" customFormat="1" ht="12.75" hidden="1" customHeight="1">
      <c r="A351" s="80"/>
      <c r="B351" s="120" t="s">
        <v>134</v>
      </c>
      <c r="C351" s="51">
        <f>C291+C292+C303+C312+C316+C319+C323+C327+C332+C333+C337+C338+C341+C345</f>
        <v>27.75</v>
      </c>
      <c r="D351" s="39">
        <f>(J351-I351-H351-G351-E351-F351)/C351</f>
        <v>2375.8859459459472</v>
      </c>
      <c r="E351" s="51">
        <f t="shared" ref="E351:J351" si="44">E291+E292+E303+E312+E316+E319+E323+E327+E332+E333+E337+E338+E341+E345</f>
        <v>5876.4</v>
      </c>
      <c r="F351" s="51">
        <f t="shared" si="44"/>
        <v>17390.810000000001</v>
      </c>
      <c r="G351" s="51">
        <f t="shared" si="44"/>
        <v>240.61</v>
      </c>
      <c r="H351" s="51">
        <f t="shared" si="44"/>
        <v>875.98</v>
      </c>
      <c r="I351" s="51">
        <f t="shared" si="44"/>
        <v>0</v>
      </c>
      <c r="J351" s="51">
        <f t="shared" si="44"/>
        <v>90314.635000000024</v>
      </c>
      <c r="K351" s="39">
        <f t="shared" si="43"/>
        <v>361258.5400000001</v>
      </c>
    </row>
    <row r="352" spans="1:11" s="89" customFormat="1" ht="12.75" hidden="1" customHeight="1">
      <c r="A352" s="80"/>
      <c r="B352" s="121" t="s">
        <v>138</v>
      </c>
      <c r="C352" s="51">
        <f>C299+C342+C346+C348</f>
        <v>4</v>
      </c>
      <c r="D352" s="39">
        <f>(J352-I352-H352-G352-E352-F352)/C352</f>
        <v>1671.6</v>
      </c>
      <c r="E352" s="51">
        <f t="shared" ref="E352:J352" si="45">E299+E342+E346+E348</f>
        <v>0</v>
      </c>
      <c r="F352" s="51">
        <f t="shared" si="45"/>
        <v>0</v>
      </c>
      <c r="G352" s="51">
        <f t="shared" si="45"/>
        <v>0</v>
      </c>
      <c r="H352" s="51">
        <f t="shared" si="45"/>
        <v>668.64</v>
      </c>
      <c r="I352" s="51">
        <f t="shared" si="45"/>
        <v>0</v>
      </c>
      <c r="J352" s="51">
        <f t="shared" si="45"/>
        <v>7355.04</v>
      </c>
      <c r="K352" s="39">
        <f t="shared" si="43"/>
        <v>29420.16</v>
      </c>
    </row>
    <row r="353" spans="1:12" ht="12.75" hidden="1" customHeight="1">
      <c r="A353" s="80"/>
      <c r="B353" s="121" t="s">
        <v>38</v>
      </c>
      <c r="C353" s="51"/>
      <c r="D353" s="51"/>
      <c r="E353" s="51"/>
      <c r="F353" s="52"/>
      <c r="G353" s="57"/>
      <c r="H353" s="57"/>
      <c r="I353" s="57"/>
      <c r="J353" s="51"/>
      <c r="K353" s="42"/>
    </row>
    <row r="354" spans="1:12" s="4" customFormat="1" ht="6" hidden="1" customHeight="1">
      <c r="A354" s="80"/>
      <c r="B354" s="50"/>
      <c r="C354" s="51"/>
      <c r="D354" s="51"/>
      <c r="E354" s="51"/>
      <c r="F354" s="52"/>
      <c r="G354" s="63"/>
      <c r="H354" s="63"/>
      <c r="I354" s="63"/>
      <c r="J354" s="51"/>
      <c r="K354" s="42"/>
      <c r="L354" s="1"/>
    </row>
    <row r="355" spans="1:12" hidden="1">
      <c r="A355" s="50"/>
      <c r="B355" s="38" t="s">
        <v>395</v>
      </c>
      <c r="C355" s="51"/>
      <c r="D355" s="51"/>
      <c r="E355" s="51"/>
      <c r="F355" s="52"/>
      <c r="G355" s="51"/>
      <c r="H355" s="51"/>
      <c r="I355" s="51"/>
      <c r="J355" s="51"/>
      <c r="K355" s="42"/>
    </row>
    <row r="356" spans="1:12" hidden="1">
      <c r="A356" s="50"/>
      <c r="B356" s="50" t="s">
        <v>81</v>
      </c>
      <c r="C356" s="51"/>
      <c r="D356" s="51"/>
      <c r="E356" s="51"/>
      <c r="F356" s="52"/>
      <c r="G356" s="51"/>
      <c r="H356" s="51"/>
      <c r="I356" s="51"/>
      <c r="J356" s="51"/>
      <c r="K356" s="42"/>
    </row>
    <row r="357" spans="1:12" hidden="1">
      <c r="A357" s="80">
        <v>182</v>
      </c>
      <c r="B357" s="43" t="s">
        <v>255</v>
      </c>
      <c r="C357" s="53">
        <v>1</v>
      </c>
      <c r="D357" s="53">
        <v>3039</v>
      </c>
      <c r="E357" s="53"/>
      <c r="F357" s="54">
        <v>303.89999999999998</v>
      </c>
      <c r="G357" s="41"/>
      <c r="H357" s="41"/>
      <c r="I357" s="57"/>
      <c r="J357" s="41">
        <f t="shared" ref="J357:J363" si="46">(D357*C357)+(H357+E357+I357+G357+F357)</f>
        <v>3342.9</v>
      </c>
      <c r="K357" s="42">
        <f t="shared" si="43"/>
        <v>13371.6</v>
      </c>
    </row>
    <row r="358" spans="1:12" hidden="1">
      <c r="A358" s="80">
        <v>183</v>
      </c>
      <c r="B358" s="43" t="s">
        <v>339</v>
      </c>
      <c r="C358" s="53">
        <v>3.5</v>
      </c>
      <c r="D358" s="53">
        <v>2771.07</v>
      </c>
      <c r="E358" s="53"/>
      <c r="F358" s="54">
        <v>1770</v>
      </c>
      <c r="G358" s="41"/>
      <c r="H358" s="41"/>
      <c r="I358" s="57"/>
      <c r="J358" s="41">
        <f t="shared" si="46"/>
        <v>11468.745000000001</v>
      </c>
      <c r="K358" s="42">
        <f t="shared" si="43"/>
        <v>45874.98</v>
      </c>
    </row>
    <row r="359" spans="1:12" hidden="1">
      <c r="A359" s="80">
        <v>184</v>
      </c>
      <c r="B359" s="43" t="s">
        <v>236</v>
      </c>
      <c r="C359" s="53">
        <v>1</v>
      </c>
      <c r="D359" s="53">
        <v>2406.25</v>
      </c>
      <c r="E359" s="53"/>
      <c r="F359" s="54"/>
      <c r="G359" s="41"/>
      <c r="H359" s="41"/>
      <c r="I359" s="57"/>
      <c r="J359" s="41">
        <f t="shared" si="46"/>
        <v>2406.25</v>
      </c>
      <c r="K359" s="42">
        <f t="shared" si="43"/>
        <v>9625</v>
      </c>
    </row>
    <row r="360" spans="1:12" hidden="1">
      <c r="A360" s="80">
        <v>185</v>
      </c>
      <c r="B360" s="43" t="s">
        <v>295</v>
      </c>
      <c r="C360" s="53">
        <v>1</v>
      </c>
      <c r="D360" s="53">
        <v>2646.88</v>
      </c>
      <c r="E360" s="53"/>
      <c r="F360" s="54">
        <v>794.06</v>
      </c>
      <c r="G360" s="41"/>
      <c r="H360" s="41"/>
      <c r="I360" s="57"/>
      <c r="J360" s="41">
        <f t="shared" si="46"/>
        <v>3440.94</v>
      </c>
      <c r="K360" s="42">
        <f t="shared" si="43"/>
        <v>13763.76</v>
      </c>
    </row>
    <row r="361" spans="1:12" ht="13.5" hidden="1" customHeight="1">
      <c r="A361" s="80">
        <v>186</v>
      </c>
      <c r="B361" s="43" t="s">
        <v>326</v>
      </c>
      <c r="C361" s="53">
        <v>2.5</v>
      </c>
      <c r="D361" s="53">
        <v>2454.5</v>
      </c>
      <c r="E361" s="53"/>
      <c r="F361" s="54">
        <v>1626.63</v>
      </c>
      <c r="G361" s="41"/>
      <c r="H361" s="41"/>
      <c r="I361" s="57"/>
      <c r="J361" s="41">
        <f t="shared" si="46"/>
        <v>7762.88</v>
      </c>
      <c r="K361" s="42">
        <f t="shared" si="43"/>
        <v>31051.52</v>
      </c>
    </row>
    <row r="362" spans="1:12" ht="14.25" hidden="1" customHeight="1">
      <c r="A362" s="80">
        <v>187</v>
      </c>
      <c r="B362" s="43" t="s">
        <v>340</v>
      </c>
      <c r="C362" s="53">
        <v>2</v>
      </c>
      <c r="D362" s="53">
        <v>2281.25</v>
      </c>
      <c r="E362" s="53"/>
      <c r="F362" s="54">
        <v>1140.6300000000001</v>
      </c>
      <c r="G362" s="41"/>
      <c r="H362" s="41"/>
      <c r="I362" s="57"/>
      <c r="J362" s="41">
        <f t="shared" si="46"/>
        <v>5703.13</v>
      </c>
      <c r="K362" s="42">
        <f t="shared" si="43"/>
        <v>22812.52</v>
      </c>
    </row>
    <row r="363" spans="1:12" ht="24.75" hidden="1" customHeight="1">
      <c r="A363" s="80">
        <v>188</v>
      </c>
      <c r="B363" s="43" t="s">
        <v>171</v>
      </c>
      <c r="C363" s="53">
        <v>6.5</v>
      </c>
      <c r="D363" s="53">
        <v>1671.6</v>
      </c>
      <c r="E363" s="53"/>
      <c r="F363" s="54"/>
      <c r="G363" s="41"/>
      <c r="H363" s="41">
        <v>752.22</v>
      </c>
      <c r="I363" s="57"/>
      <c r="J363" s="41">
        <f t="shared" si="46"/>
        <v>11617.619999999999</v>
      </c>
      <c r="K363" s="42">
        <f t="shared" si="43"/>
        <v>46470.479999999996</v>
      </c>
    </row>
    <row r="364" spans="1:12" hidden="1">
      <c r="A364" s="80"/>
      <c r="B364" s="55" t="s">
        <v>8</v>
      </c>
      <c r="C364" s="51">
        <f>SUM(C357:C363)</f>
        <v>17.5</v>
      </c>
      <c r="D364" s="39">
        <f>(J364-I364-H364-G364-E364-F364)/C364</f>
        <v>2248.8585714285709</v>
      </c>
      <c r="E364" s="51">
        <f t="shared" ref="E364:J364" si="47">SUM(E357:E363)</f>
        <v>0</v>
      </c>
      <c r="F364" s="52">
        <f t="shared" si="47"/>
        <v>5635.22</v>
      </c>
      <c r="G364" s="51">
        <f t="shared" si="47"/>
        <v>0</v>
      </c>
      <c r="H364" s="39">
        <f t="shared" si="47"/>
        <v>752.22</v>
      </c>
      <c r="I364" s="51">
        <f t="shared" si="47"/>
        <v>0</v>
      </c>
      <c r="J364" s="51">
        <f t="shared" si="47"/>
        <v>45742.464999999997</v>
      </c>
      <c r="K364" s="39">
        <f t="shared" si="43"/>
        <v>182969.86</v>
      </c>
    </row>
    <row r="365" spans="1:12" hidden="1">
      <c r="A365" s="80"/>
      <c r="B365" s="43" t="s">
        <v>146</v>
      </c>
      <c r="C365" s="53">
        <f>C366+C367+C368+G369</f>
        <v>17.5</v>
      </c>
      <c r="D365" s="42">
        <f>(J365-I365-H365-G365-E365-F365)/C365</f>
        <v>2248.8585714285709</v>
      </c>
      <c r="E365" s="53">
        <f t="shared" ref="E365:J365" si="48">E366+E367+E368+I369</f>
        <v>0</v>
      </c>
      <c r="F365" s="54">
        <f t="shared" si="48"/>
        <v>5635.22</v>
      </c>
      <c r="G365" s="53">
        <f t="shared" si="48"/>
        <v>0</v>
      </c>
      <c r="H365" s="53">
        <f t="shared" si="48"/>
        <v>752.22</v>
      </c>
      <c r="I365" s="53">
        <f t="shared" si="48"/>
        <v>0</v>
      </c>
      <c r="J365" s="53">
        <f t="shared" si="48"/>
        <v>45742.464999999997</v>
      </c>
      <c r="K365" s="42">
        <f t="shared" si="43"/>
        <v>182969.86</v>
      </c>
    </row>
    <row r="366" spans="1:12" hidden="1">
      <c r="A366" s="80"/>
      <c r="B366" s="83" t="s">
        <v>40</v>
      </c>
      <c r="C366" s="53">
        <f>C357+C358+C359</f>
        <v>5.5</v>
      </c>
      <c r="D366" s="42">
        <f>(J366-I366-H366-G366-E366-F366)/C366</f>
        <v>2753.4536363636366</v>
      </c>
      <c r="E366" s="53">
        <f t="shared" ref="E366:J366" si="49">E357+E358+E359</f>
        <v>0</v>
      </c>
      <c r="F366" s="53">
        <f t="shared" si="49"/>
        <v>2073.9</v>
      </c>
      <c r="G366" s="53">
        <f t="shared" si="49"/>
        <v>0</v>
      </c>
      <c r="H366" s="53">
        <f t="shared" si="49"/>
        <v>0</v>
      </c>
      <c r="I366" s="53">
        <f t="shared" si="49"/>
        <v>0</v>
      </c>
      <c r="J366" s="53">
        <f t="shared" si="49"/>
        <v>17217.895</v>
      </c>
      <c r="K366" s="42">
        <f t="shared" si="43"/>
        <v>68871.58</v>
      </c>
    </row>
    <row r="367" spans="1:12" hidden="1">
      <c r="A367" s="80"/>
      <c r="B367" s="123" t="s">
        <v>134</v>
      </c>
      <c r="C367" s="53">
        <f>C360+C361+C362</f>
        <v>5.5</v>
      </c>
      <c r="D367" s="42">
        <f>(J367-I367-H367-G367-E367-F367)/C367</f>
        <v>2426.4781818181818</v>
      </c>
      <c r="E367" s="53">
        <f t="shared" ref="E367:J367" si="50">E360+E361+E362</f>
        <v>0</v>
      </c>
      <c r="F367" s="53">
        <f t="shared" si="50"/>
        <v>3561.32</v>
      </c>
      <c r="G367" s="53">
        <f t="shared" si="50"/>
        <v>0</v>
      </c>
      <c r="H367" s="53">
        <f t="shared" si="50"/>
        <v>0</v>
      </c>
      <c r="I367" s="53">
        <f t="shared" si="50"/>
        <v>0</v>
      </c>
      <c r="J367" s="53">
        <f t="shared" si="50"/>
        <v>16906.95</v>
      </c>
      <c r="K367" s="42">
        <f t="shared" si="43"/>
        <v>67627.8</v>
      </c>
    </row>
    <row r="368" spans="1:12" hidden="1">
      <c r="A368" s="80"/>
      <c r="B368" s="83" t="s">
        <v>138</v>
      </c>
      <c r="C368" s="53">
        <f>C363</f>
        <v>6.5</v>
      </c>
      <c r="D368" s="42">
        <f>(J368-I368-H368-G368-E368-F368)/C368</f>
        <v>1671.6</v>
      </c>
      <c r="E368" s="53">
        <f t="shared" ref="E368:J368" si="51">E363</f>
        <v>0</v>
      </c>
      <c r="F368" s="54">
        <f t="shared" si="51"/>
        <v>0</v>
      </c>
      <c r="G368" s="53">
        <f t="shared" si="51"/>
        <v>0</v>
      </c>
      <c r="H368" s="53">
        <f t="shared" si="51"/>
        <v>752.22</v>
      </c>
      <c r="I368" s="53">
        <f t="shared" si="51"/>
        <v>0</v>
      </c>
      <c r="J368" s="53">
        <f t="shared" si="51"/>
        <v>11617.619999999999</v>
      </c>
      <c r="K368" s="42">
        <f t="shared" si="43"/>
        <v>46470.479999999996</v>
      </c>
    </row>
    <row r="369" spans="1:11" ht="12" hidden="1" customHeight="1">
      <c r="A369" s="50"/>
      <c r="B369" s="50" t="s">
        <v>189</v>
      </c>
      <c r="C369" s="51"/>
      <c r="D369" s="51"/>
      <c r="E369" s="51"/>
      <c r="F369" s="52"/>
      <c r="G369" s="51"/>
      <c r="H369" s="51"/>
      <c r="I369" s="51"/>
      <c r="J369" s="51"/>
      <c r="K369" s="42"/>
    </row>
    <row r="370" spans="1:11" ht="11.25" hidden="1" customHeight="1">
      <c r="A370" s="80"/>
      <c r="B370" s="50" t="s">
        <v>82</v>
      </c>
      <c r="C370" s="53"/>
      <c r="D370" s="53"/>
      <c r="E370" s="53"/>
      <c r="F370" s="54"/>
      <c r="G370" s="53"/>
      <c r="H370" s="53"/>
      <c r="I370" s="53"/>
      <c r="J370" s="53"/>
      <c r="K370" s="42"/>
    </row>
    <row r="371" spans="1:11" hidden="1">
      <c r="A371" s="80">
        <v>189</v>
      </c>
      <c r="B371" s="43" t="s">
        <v>341</v>
      </c>
      <c r="C371" s="53">
        <v>0.5</v>
      </c>
      <c r="D371" s="53">
        <v>2741.25</v>
      </c>
      <c r="E371" s="53"/>
      <c r="F371" s="54">
        <v>153.51</v>
      </c>
      <c r="G371" s="41">
        <v>164.47</v>
      </c>
      <c r="H371" s="41"/>
      <c r="I371" s="57"/>
      <c r="J371" s="41">
        <f>(D371*C371)+(H371+E371+I371+G371+F371)</f>
        <v>1688.605</v>
      </c>
      <c r="K371" s="42">
        <f t="shared" si="43"/>
        <v>6754.42</v>
      </c>
    </row>
    <row r="372" spans="1:11" hidden="1">
      <c r="A372" s="80">
        <v>190</v>
      </c>
      <c r="B372" s="43" t="s">
        <v>342</v>
      </c>
      <c r="C372" s="53">
        <v>1</v>
      </c>
      <c r="D372" s="53">
        <v>2646.87</v>
      </c>
      <c r="E372" s="53"/>
      <c r="F372" s="54">
        <v>889.35</v>
      </c>
      <c r="G372" s="41">
        <v>317.63</v>
      </c>
      <c r="H372" s="41"/>
      <c r="I372" s="57"/>
      <c r="J372" s="41">
        <f>(D372*C372)+(H372+E372+I372+G372+F372)</f>
        <v>3853.85</v>
      </c>
      <c r="K372" s="42">
        <f t="shared" si="43"/>
        <v>15415.4</v>
      </c>
    </row>
    <row r="373" spans="1:11" hidden="1">
      <c r="A373" s="80">
        <v>191</v>
      </c>
      <c r="B373" s="43" t="s">
        <v>257</v>
      </c>
      <c r="C373" s="53">
        <v>1</v>
      </c>
      <c r="D373" s="53">
        <v>2281.25</v>
      </c>
      <c r="E373" s="53"/>
      <c r="F373" s="54">
        <v>511</v>
      </c>
      <c r="G373" s="41">
        <v>273.75</v>
      </c>
      <c r="H373" s="41"/>
      <c r="I373" s="57"/>
      <c r="J373" s="41">
        <f>(D373*C373)+(H373+E373+I373+G373+F373)</f>
        <v>3066</v>
      </c>
      <c r="K373" s="42">
        <f t="shared" si="43"/>
        <v>12264</v>
      </c>
    </row>
    <row r="374" spans="1:11" ht="15.75" hidden="1" customHeight="1">
      <c r="A374" s="80">
        <v>192</v>
      </c>
      <c r="B374" s="43" t="s">
        <v>164</v>
      </c>
      <c r="C374" s="53">
        <v>0.75</v>
      </c>
      <c r="D374" s="53">
        <v>1671.6</v>
      </c>
      <c r="E374" s="53"/>
      <c r="F374" s="54"/>
      <c r="G374" s="41"/>
      <c r="H374" s="41">
        <v>125.37</v>
      </c>
      <c r="I374" s="57"/>
      <c r="J374" s="41">
        <f>(D374*C374)+(H374+E374+I374+G374+F374)</f>
        <v>1379.0699999999997</v>
      </c>
      <c r="K374" s="42">
        <f t="shared" si="43"/>
        <v>5516.2799999999988</v>
      </c>
    </row>
    <row r="375" spans="1:11" ht="14.25" hidden="1" customHeight="1">
      <c r="A375" s="80"/>
      <c r="B375" s="55" t="s">
        <v>8</v>
      </c>
      <c r="C375" s="51">
        <f>SUM(C371:C374)</f>
        <v>3.25</v>
      </c>
      <c r="D375" s="39">
        <f>(J375-I375-H375-G375-E375-F375)/C375</f>
        <v>2323.82923076923</v>
      </c>
      <c r="E375" s="51">
        <f t="shared" ref="E375:J375" si="52">SUM(E371:E374)</f>
        <v>0</v>
      </c>
      <c r="F375" s="52">
        <f t="shared" si="52"/>
        <v>1553.8600000000001</v>
      </c>
      <c r="G375" s="39">
        <f t="shared" si="52"/>
        <v>755.85</v>
      </c>
      <c r="H375" s="39">
        <f t="shared" si="52"/>
        <v>125.37</v>
      </c>
      <c r="I375" s="51">
        <f t="shared" si="52"/>
        <v>0</v>
      </c>
      <c r="J375" s="51">
        <f t="shared" si="52"/>
        <v>9987.5249999999996</v>
      </c>
      <c r="K375" s="39">
        <f t="shared" si="43"/>
        <v>39950.1</v>
      </c>
    </row>
    <row r="376" spans="1:11" ht="12.75" hidden="1" customHeight="1">
      <c r="A376" s="80"/>
      <c r="B376" s="43" t="s">
        <v>259</v>
      </c>
      <c r="C376" s="53">
        <f>C377+C378+C379+G380</f>
        <v>3.25</v>
      </c>
      <c r="D376" s="42">
        <f>(J376-I376-H376-G376-E376-F376)/C376</f>
        <v>2323.8292307692304</v>
      </c>
      <c r="E376" s="53">
        <f>E377+E378+E379+I380</f>
        <v>0</v>
      </c>
      <c r="F376" s="54">
        <f>F377+F378+F379+J380</f>
        <v>1553.86</v>
      </c>
      <c r="G376" s="53">
        <f>G377+G378+G379+J380</f>
        <v>755.85</v>
      </c>
      <c r="H376" s="53">
        <f>H377+H378+H379</f>
        <v>125.37</v>
      </c>
      <c r="I376" s="53">
        <f>I377+I378+I379</f>
        <v>0</v>
      </c>
      <c r="J376" s="53">
        <f>J377+J378+J379</f>
        <v>9987.5249999999996</v>
      </c>
      <c r="K376" s="42">
        <f t="shared" si="43"/>
        <v>39950.1</v>
      </c>
    </row>
    <row r="377" spans="1:11" ht="13.5" hidden="1" customHeight="1">
      <c r="A377" s="80"/>
      <c r="B377" s="83" t="s">
        <v>40</v>
      </c>
      <c r="C377" s="53">
        <f>C371</f>
        <v>0.5</v>
      </c>
      <c r="D377" s="42">
        <f>(J377-I377-H377-G377-E377-F377)/C377</f>
        <v>2741.25</v>
      </c>
      <c r="E377" s="53">
        <f t="shared" ref="E377:J377" si="53">E371</f>
        <v>0</v>
      </c>
      <c r="F377" s="53">
        <f t="shared" si="53"/>
        <v>153.51</v>
      </c>
      <c r="G377" s="53">
        <f t="shared" si="53"/>
        <v>164.47</v>
      </c>
      <c r="H377" s="53">
        <f t="shared" si="53"/>
        <v>0</v>
      </c>
      <c r="I377" s="53">
        <f t="shared" si="53"/>
        <v>0</v>
      </c>
      <c r="J377" s="53">
        <f t="shared" si="53"/>
        <v>1688.605</v>
      </c>
      <c r="K377" s="42">
        <f t="shared" si="43"/>
        <v>6754.42</v>
      </c>
    </row>
    <row r="378" spans="1:11" ht="12.75" hidden="1" customHeight="1">
      <c r="A378" s="80"/>
      <c r="B378" s="123" t="s">
        <v>134</v>
      </c>
      <c r="C378" s="53">
        <f>C372+C373</f>
        <v>2</v>
      </c>
      <c r="D378" s="42">
        <f>(J378-I378-H378-G378-E378-F378)/C378</f>
        <v>2464.0600000000004</v>
      </c>
      <c r="E378" s="53">
        <f t="shared" ref="E378:J378" si="54">E372+E373</f>
        <v>0</v>
      </c>
      <c r="F378" s="53">
        <f t="shared" si="54"/>
        <v>1400.35</v>
      </c>
      <c r="G378" s="53">
        <f t="shared" si="54"/>
        <v>591.38</v>
      </c>
      <c r="H378" s="53">
        <f t="shared" si="54"/>
        <v>0</v>
      </c>
      <c r="I378" s="53">
        <f t="shared" si="54"/>
        <v>0</v>
      </c>
      <c r="J378" s="53">
        <f t="shared" si="54"/>
        <v>6919.85</v>
      </c>
      <c r="K378" s="42">
        <f t="shared" si="43"/>
        <v>27679.4</v>
      </c>
    </row>
    <row r="379" spans="1:11" ht="12" hidden="1" customHeight="1">
      <c r="A379" s="80"/>
      <c r="B379" s="83" t="s">
        <v>138</v>
      </c>
      <c r="C379" s="53">
        <f>C374</f>
        <v>0.75</v>
      </c>
      <c r="D379" s="42">
        <f>(J379-I379-H379-G379-E379-F379)/C379</f>
        <v>1671.5999999999997</v>
      </c>
      <c r="E379" s="53">
        <f t="shared" ref="E379:J379" si="55">E374</f>
        <v>0</v>
      </c>
      <c r="F379" s="54">
        <f t="shared" si="55"/>
        <v>0</v>
      </c>
      <c r="G379" s="53">
        <f t="shared" si="55"/>
        <v>0</v>
      </c>
      <c r="H379" s="53">
        <f t="shared" si="55"/>
        <v>125.37</v>
      </c>
      <c r="I379" s="53">
        <f t="shared" si="55"/>
        <v>0</v>
      </c>
      <c r="J379" s="53">
        <f t="shared" si="55"/>
        <v>1379.0699999999997</v>
      </c>
      <c r="K379" s="42">
        <f t="shared" si="43"/>
        <v>5516.2799999999988</v>
      </c>
    </row>
    <row r="380" spans="1:11" hidden="1">
      <c r="A380" s="50"/>
      <c r="B380" s="50" t="s">
        <v>396</v>
      </c>
      <c r="C380" s="51"/>
      <c r="D380" s="51"/>
      <c r="E380" s="51"/>
      <c r="F380" s="52"/>
      <c r="G380" s="51"/>
      <c r="H380" s="51"/>
      <c r="I380" s="51"/>
      <c r="J380" s="51"/>
      <c r="K380" s="42"/>
    </row>
    <row r="381" spans="1:11" ht="25.5" hidden="1">
      <c r="A381" s="80"/>
      <c r="B381" s="50" t="s">
        <v>397</v>
      </c>
      <c r="C381" s="53"/>
      <c r="D381" s="53"/>
      <c r="E381" s="53"/>
      <c r="F381" s="54"/>
      <c r="G381" s="53"/>
      <c r="H381" s="53"/>
      <c r="I381" s="53"/>
      <c r="J381" s="53"/>
      <c r="K381" s="42"/>
    </row>
    <row r="382" spans="1:11" hidden="1">
      <c r="A382" s="80">
        <v>193</v>
      </c>
      <c r="B382" s="43" t="s">
        <v>292</v>
      </c>
      <c r="C382" s="53">
        <v>1</v>
      </c>
      <c r="D382" s="53">
        <v>4039.5</v>
      </c>
      <c r="E382" s="53"/>
      <c r="F382" s="54">
        <v>1211.8499999999999</v>
      </c>
      <c r="G382" s="57"/>
      <c r="H382" s="57"/>
      <c r="I382" s="57"/>
      <c r="J382" s="41">
        <f t="shared" ref="J382:J400" si="56">(D382*C382)+(H382+E382+I382+G382+F382)</f>
        <v>5251.35</v>
      </c>
      <c r="K382" s="42">
        <f t="shared" si="43"/>
        <v>21005.4</v>
      </c>
    </row>
    <row r="383" spans="1:11" hidden="1">
      <c r="A383" s="80">
        <v>194</v>
      </c>
      <c r="B383" s="43" t="s">
        <v>305</v>
      </c>
      <c r="C383" s="53">
        <v>1</v>
      </c>
      <c r="D383" s="53">
        <v>3158.75</v>
      </c>
      <c r="E383" s="53"/>
      <c r="F383" s="54">
        <v>947.63</v>
      </c>
      <c r="G383" s="57"/>
      <c r="H383" s="57"/>
      <c r="I383" s="57"/>
      <c r="J383" s="41">
        <f t="shared" si="56"/>
        <v>4106.38</v>
      </c>
      <c r="K383" s="42">
        <f t="shared" si="43"/>
        <v>16425.52</v>
      </c>
    </row>
    <row r="384" spans="1:11" hidden="1">
      <c r="A384" s="80">
        <v>195</v>
      </c>
      <c r="B384" s="43" t="s">
        <v>306</v>
      </c>
      <c r="C384" s="53">
        <v>0.5</v>
      </c>
      <c r="D384" s="53">
        <v>3366.25</v>
      </c>
      <c r="E384" s="53"/>
      <c r="F384" s="54">
        <v>504.94</v>
      </c>
      <c r="G384" s="57"/>
      <c r="H384" s="57"/>
      <c r="I384" s="57"/>
      <c r="J384" s="41">
        <f t="shared" si="56"/>
        <v>2188.0650000000001</v>
      </c>
      <c r="K384" s="42">
        <f t="shared" si="43"/>
        <v>8752.26</v>
      </c>
    </row>
    <row r="385" spans="1:11" ht="14.25" hidden="1" customHeight="1">
      <c r="A385" s="80">
        <v>196</v>
      </c>
      <c r="B385" s="43" t="s">
        <v>260</v>
      </c>
      <c r="C385" s="53">
        <v>2.75</v>
      </c>
      <c r="D385" s="53">
        <v>3025.79</v>
      </c>
      <c r="E385" s="53"/>
      <c r="F385" s="54">
        <v>1632.16</v>
      </c>
      <c r="G385" s="41"/>
      <c r="H385" s="41"/>
      <c r="I385" s="41"/>
      <c r="J385" s="41">
        <f t="shared" si="56"/>
        <v>9953.0825000000004</v>
      </c>
      <c r="K385" s="42">
        <f t="shared" si="43"/>
        <v>39812.33</v>
      </c>
    </row>
    <row r="386" spans="1:11" ht="15.75" hidden="1" customHeight="1">
      <c r="A386" s="80">
        <v>197</v>
      </c>
      <c r="B386" s="43" t="s">
        <v>343</v>
      </c>
      <c r="C386" s="53">
        <v>0.75</v>
      </c>
      <c r="D386" s="53">
        <v>3297.07</v>
      </c>
      <c r="E386" s="53"/>
      <c r="F386" s="54">
        <v>662.88</v>
      </c>
      <c r="G386" s="41"/>
      <c r="H386" s="41"/>
      <c r="I386" s="41"/>
      <c r="J386" s="41">
        <f t="shared" si="56"/>
        <v>3135.6825000000003</v>
      </c>
      <c r="K386" s="42">
        <f t="shared" si="43"/>
        <v>12542.730000000001</v>
      </c>
    </row>
    <row r="387" spans="1:11" s="17" customFormat="1" ht="15" hidden="1" customHeight="1">
      <c r="A387" s="80">
        <v>198</v>
      </c>
      <c r="B387" s="43" t="s">
        <v>405</v>
      </c>
      <c r="C387" s="53">
        <v>0.25</v>
      </c>
      <c r="D387" s="53">
        <v>3366.25</v>
      </c>
      <c r="E387" s="53"/>
      <c r="F387" s="54">
        <v>168.31</v>
      </c>
      <c r="G387" s="41"/>
      <c r="H387" s="41"/>
      <c r="I387" s="41"/>
      <c r="J387" s="41">
        <f t="shared" si="56"/>
        <v>1009.8724999999999</v>
      </c>
      <c r="K387" s="42">
        <f t="shared" si="43"/>
        <v>4039.49</v>
      </c>
    </row>
    <row r="388" spans="1:11" s="17" customFormat="1" ht="12" hidden="1" customHeight="1">
      <c r="A388" s="80">
        <v>199</v>
      </c>
      <c r="B388" s="43" t="s">
        <v>406</v>
      </c>
      <c r="C388" s="53">
        <v>0.25</v>
      </c>
      <c r="D388" s="53">
        <v>2741.25</v>
      </c>
      <c r="E388" s="53"/>
      <c r="F388" s="54"/>
      <c r="G388" s="41"/>
      <c r="H388" s="41"/>
      <c r="I388" s="41"/>
      <c r="J388" s="41">
        <f t="shared" si="56"/>
        <v>685.3125</v>
      </c>
      <c r="K388" s="42">
        <f t="shared" si="43"/>
        <v>2741.25</v>
      </c>
    </row>
    <row r="389" spans="1:11" hidden="1">
      <c r="A389" s="80">
        <v>200</v>
      </c>
      <c r="B389" s="43" t="s">
        <v>295</v>
      </c>
      <c r="C389" s="53">
        <v>1</v>
      </c>
      <c r="D389" s="53">
        <v>2646.88</v>
      </c>
      <c r="E389" s="53"/>
      <c r="F389" s="54">
        <v>794.06</v>
      </c>
      <c r="G389" s="41"/>
      <c r="H389" s="41"/>
      <c r="I389" s="41"/>
      <c r="J389" s="41">
        <f t="shared" si="56"/>
        <v>3440.94</v>
      </c>
      <c r="K389" s="42">
        <f t="shared" si="43"/>
        <v>13763.76</v>
      </c>
    </row>
    <row r="390" spans="1:11" hidden="1">
      <c r="A390" s="80">
        <v>201</v>
      </c>
      <c r="B390" s="43" t="s">
        <v>208</v>
      </c>
      <c r="C390" s="53">
        <v>9</v>
      </c>
      <c r="D390" s="53">
        <v>2293.61</v>
      </c>
      <c r="E390" s="53"/>
      <c r="F390" s="54">
        <v>5920.5</v>
      </c>
      <c r="G390" s="41">
        <v>1231.25</v>
      </c>
      <c r="H390" s="41"/>
      <c r="I390" s="41"/>
      <c r="J390" s="41">
        <f t="shared" si="56"/>
        <v>27794.240000000002</v>
      </c>
      <c r="K390" s="42">
        <f t="shared" si="43"/>
        <v>111176.96000000001</v>
      </c>
    </row>
    <row r="391" spans="1:11" hidden="1">
      <c r="A391" s="80">
        <v>202</v>
      </c>
      <c r="B391" s="43" t="s">
        <v>344</v>
      </c>
      <c r="C391" s="53">
        <v>1.25</v>
      </c>
      <c r="D391" s="53">
        <v>2017.5</v>
      </c>
      <c r="E391" s="53"/>
      <c r="F391" s="54">
        <v>151.31</v>
      </c>
      <c r="G391" s="41"/>
      <c r="H391" s="41">
        <v>252.18</v>
      </c>
      <c r="I391" s="41"/>
      <c r="J391" s="41">
        <f t="shared" si="56"/>
        <v>2925.3649999999998</v>
      </c>
      <c r="K391" s="42">
        <f t="shared" si="43"/>
        <v>11701.46</v>
      </c>
    </row>
    <row r="392" spans="1:11" hidden="1">
      <c r="A392" s="80">
        <v>203</v>
      </c>
      <c r="B392" s="43" t="s">
        <v>345</v>
      </c>
      <c r="C392" s="53">
        <v>1</v>
      </c>
      <c r="D392" s="53">
        <v>2785.75</v>
      </c>
      <c r="E392" s="53"/>
      <c r="F392" s="54">
        <v>835.73</v>
      </c>
      <c r="G392" s="41"/>
      <c r="H392" s="41"/>
      <c r="I392" s="41"/>
      <c r="J392" s="41">
        <f t="shared" si="56"/>
        <v>3621.48</v>
      </c>
      <c r="K392" s="42">
        <f t="shared" si="43"/>
        <v>14485.92</v>
      </c>
    </row>
    <row r="393" spans="1:11" hidden="1">
      <c r="A393" s="80">
        <v>204</v>
      </c>
      <c r="B393" s="43" t="s">
        <v>346</v>
      </c>
      <c r="C393" s="53">
        <v>4.75</v>
      </c>
      <c r="D393" s="53">
        <v>2484.8000000000002</v>
      </c>
      <c r="E393" s="53"/>
      <c r="F393" s="54">
        <v>2459.7199999999998</v>
      </c>
      <c r="G393" s="41"/>
      <c r="H393" s="41"/>
      <c r="I393" s="41"/>
      <c r="J393" s="41">
        <f t="shared" si="56"/>
        <v>14262.52</v>
      </c>
      <c r="K393" s="42">
        <f t="shared" si="43"/>
        <v>57050.080000000002</v>
      </c>
    </row>
    <row r="394" spans="1:11" hidden="1">
      <c r="A394" s="80">
        <v>205</v>
      </c>
      <c r="B394" s="43" t="s">
        <v>202</v>
      </c>
      <c r="C394" s="53">
        <v>1.5</v>
      </c>
      <c r="D394" s="53">
        <v>2406.25</v>
      </c>
      <c r="E394" s="53"/>
      <c r="F394" s="54">
        <v>899.94</v>
      </c>
      <c r="G394" s="41">
        <v>288.75</v>
      </c>
      <c r="H394" s="41">
        <v>389.81</v>
      </c>
      <c r="I394" s="41"/>
      <c r="J394" s="41">
        <f t="shared" si="56"/>
        <v>5187.875</v>
      </c>
      <c r="K394" s="42">
        <f t="shared" si="43"/>
        <v>20751.5</v>
      </c>
    </row>
    <row r="395" spans="1:11" ht="13.5" hidden="1" customHeight="1">
      <c r="A395" s="80">
        <v>206</v>
      </c>
      <c r="B395" s="43" t="s">
        <v>83</v>
      </c>
      <c r="C395" s="53">
        <v>8</v>
      </c>
      <c r="D395" s="53">
        <v>1696.8</v>
      </c>
      <c r="E395" s="53"/>
      <c r="F395" s="54"/>
      <c r="G395" s="41">
        <v>848.4</v>
      </c>
      <c r="H395" s="41">
        <v>1442.28</v>
      </c>
      <c r="I395" s="41"/>
      <c r="J395" s="41">
        <f t="shared" si="56"/>
        <v>15865.08</v>
      </c>
      <c r="K395" s="42">
        <f t="shared" si="43"/>
        <v>63460.32</v>
      </c>
    </row>
    <row r="396" spans="1:11" ht="13.5" hidden="1" customHeight="1">
      <c r="A396" s="80">
        <v>207</v>
      </c>
      <c r="B396" s="43" t="s">
        <v>220</v>
      </c>
      <c r="C396" s="53">
        <v>5</v>
      </c>
      <c r="D396" s="53">
        <v>1696.8</v>
      </c>
      <c r="E396" s="53"/>
      <c r="F396" s="54"/>
      <c r="G396" s="42"/>
      <c r="H396" s="42">
        <v>848.4</v>
      </c>
      <c r="I396" s="41"/>
      <c r="J396" s="41">
        <f t="shared" si="56"/>
        <v>9332.4</v>
      </c>
      <c r="K396" s="42">
        <f t="shared" si="43"/>
        <v>37329.599999999999</v>
      </c>
    </row>
    <row r="397" spans="1:11" ht="14.25" hidden="1" customHeight="1">
      <c r="A397" s="80">
        <v>208</v>
      </c>
      <c r="B397" s="43" t="s">
        <v>230</v>
      </c>
      <c r="C397" s="53">
        <v>1.5</v>
      </c>
      <c r="D397" s="53">
        <v>1696.8</v>
      </c>
      <c r="E397" s="53"/>
      <c r="F397" s="54"/>
      <c r="G397" s="42">
        <v>212.1</v>
      </c>
      <c r="H397" s="42">
        <v>275.73</v>
      </c>
      <c r="I397" s="41"/>
      <c r="J397" s="41">
        <f t="shared" si="56"/>
        <v>3033.0299999999997</v>
      </c>
      <c r="K397" s="42">
        <f t="shared" si="43"/>
        <v>12132.119999999999</v>
      </c>
    </row>
    <row r="398" spans="1:11" hidden="1">
      <c r="A398" s="80">
        <v>209</v>
      </c>
      <c r="B398" s="43" t="s">
        <v>170</v>
      </c>
      <c r="C398" s="53">
        <v>1</v>
      </c>
      <c r="D398" s="53">
        <v>1671.6</v>
      </c>
      <c r="E398" s="53"/>
      <c r="F398" s="54"/>
      <c r="G398" s="41"/>
      <c r="H398" s="41">
        <v>167.16</v>
      </c>
      <c r="I398" s="41"/>
      <c r="J398" s="41">
        <f t="shared" si="56"/>
        <v>1838.76</v>
      </c>
      <c r="K398" s="42">
        <f t="shared" si="43"/>
        <v>7355.04</v>
      </c>
    </row>
    <row r="399" spans="1:11" hidden="1">
      <c r="A399" s="80">
        <v>210</v>
      </c>
      <c r="B399" s="43" t="s">
        <v>165</v>
      </c>
      <c r="C399" s="53">
        <v>1.5</v>
      </c>
      <c r="D399" s="53">
        <v>1671.6</v>
      </c>
      <c r="E399" s="53"/>
      <c r="F399" s="54"/>
      <c r="G399" s="41"/>
      <c r="H399" s="41">
        <v>250.74</v>
      </c>
      <c r="I399" s="41"/>
      <c r="J399" s="41">
        <f t="shared" si="56"/>
        <v>2758.1399999999994</v>
      </c>
      <c r="K399" s="42">
        <f t="shared" si="43"/>
        <v>11032.559999999998</v>
      </c>
    </row>
    <row r="400" spans="1:11" hidden="1">
      <c r="A400" s="80">
        <v>211</v>
      </c>
      <c r="B400" s="43" t="s">
        <v>163</v>
      </c>
      <c r="C400" s="53">
        <v>0.5</v>
      </c>
      <c r="D400" s="53">
        <v>1671.6</v>
      </c>
      <c r="E400" s="53"/>
      <c r="F400" s="54"/>
      <c r="G400" s="41"/>
      <c r="H400" s="41">
        <v>83.58</v>
      </c>
      <c r="I400" s="41"/>
      <c r="J400" s="41">
        <f t="shared" si="56"/>
        <v>919.38</v>
      </c>
      <c r="K400" s="42">
        <f t="shared" si="43"/>
        <v>3677.52</v>
      </c>
    </row>
    <row r="401" spans="1:12" ht="12" hidden="1" customHeight="1">
      <c r="A401" s="80"/>
      <c r="B401" s="55" t="s">
        <v>8</v>
      </c>
      <c r="C401" s="51">
        <f>C382+C383+C384+C385+C386+C389+C390+C391+C392+C393+C394+C395+C396+C397+C398+C399+C400+C387+C388</f>
        <v>42.5</v>
      </c>
      <c r="D401" s="39">
        <f>(J401-I401-H401-G401-E401-F401)/C401</f>
        <v>2231.2834117647058</v>
      </c>
      <c r="E401" s="51">
        <f t="shared" ref="E401:J401" si="57">E382+E383+E384+E385+E386+E389+E390+E391+E392+E393+E394+E395+E396+E397+E398+E399+E400+E387+E388</f>
        <v>0</v>
      </c>
      <c r="F401" s="51">
        <f t="shared" si="57"/>
        <v>16189.029999999999</v>
      </c>
      <c r="G401" s="51">
        <f t="shared" si="57"/>
        <v>2580.5</v>
      </c>
      <c r="H401" s="51">
        <f t="shared" si="57"/>
        <v>3709.88</v>
      </c>
      <c r="I401" s="51">
        <f t="shared" si="57"/>
        <v>0</v>
      </c>
      <c r="J401" s="51">
        <f t="shared" si="57"/>
        <v>117308.955</v>
      </c>
      <c r="K401" s="39">
        <f t="shared" si="43"/>
        <v>469235.82</v>
      </c>
    </row>
    <row r="402" spans="1:12" hidden="1">
      <c r="A402" s="80"/>
      <c r="B402" s="43" t="s">
        <v>146</v>
      </c>
      <c r="C402" s="53">
        <f>C403+C404+C405+G406</f>
        <v>42.5</v>
      </c>
      <c r="D402" s="42">
        <f>(J402-I402-H402-G402-E402-F402)/C402</f>
        <v>2231.2834117647058</v>
      </c>
      <c r="E402" s="53">
        <f t="shared" ref="E402:J402" si="58">E403+E404+E405+I406</f>
        <v>0</v>
      </c>
      <c r="F402" s="54">
        <f t="shared" si="58"/>
        <v>16189.03</v>
      </c>
      <c r="G402" s="53">
        <f t="shared" si="58"/>
        <v>2580.5</v>
      </c>
      <c r="H402" s="53">
        <f t="shared" si="58"/>
        <v>3709.8799999999992</v>
      </c>
      <c r="I402" s="53">
        <f t="shared" si="58"/>
        <v>0</v>
      </c>
      <c r="J402" s="53">
        <f t="shared" si="58"/>
        <v>117308.955</v>
      </c>
      <c r="K402" s="42">
        <f t="shared" si="43"/>
        <v>469235.82</v>
      </c>
    </row>
    <row r="403" spans="1:12" hidden="1">
      <c r="A403" s="80"/>
      <c r="B403" s="83" t="s">
        <v>40</v>
      </c>
      <c r="C403" s="53">
        <f>C382+C383+C384+C385+C386+C387+C388</f>
        <v>6.5</v>
      </c>
      <c r="D403" s="42">
        <f>(J403-I403-H403-G403-E403-F403)/C403</f>
        <v>3261.8423076923082</v>
      </c>
      <c r="E403" s="53">
        <f t="shared" ref="E403:J403" si="59">E382+E383+E384+E385+E386+E387+E388</f>
        <v>0</v>
      </c>
      <c r="F403" s="53">
        <f t="shared" si="59"/>
        <v>5127.7700000000004</v>
      </c>
      <c r="G403" s="53">
        <f t="shared" si="59"/>
        <v>0</v>
      </c>
      <c r="H403" s="53">
        <f t="shared" si="59"/>
        <v>0</v>
      </c>
      <c r="I403" s="53">
        <f t="shared" si="59"/>
        <v>0</v>
      </c>
      <c r="J403" s="53">
        <f t="shared" si="59"/>
        <v>26329.745000000003</v>
      </c>
      <c r="K403" s="42">
        <f t="shared" si="43"/>
        <v>105318.98000000001</v>
      </c>
    </row>
    <row r="404" spans="1:12" hidden="1">
      <c r="A404" s="80"/>
      <c r="B404" s="123" t="s">
        <v>134</v>
      </c>
      <c r="C404" s="53">
        <f>C389+C390+C391+C392+C393+C394</f>
        <v>18.5</v>
      </c>
      <c r="D404" s="42">
        <f>(J404-I404-H404-G404-E404-F404)/C404</f>
        <v>2378.8740540540539</v>
      </c>
      <c r="E404" s="53">
        <f t="shared" ref="E404:J404" si="60">E389+E390+E391+E392+E393+E394</f>
        <v>0</v>
      </c>
      <c r="F404" s="53">
        <f t="shared" si="60"/>
        <v>11061.26</v>
      </c>
      <c r="G404" s="53">
        <f t="shared" si="60"/>
        <v>1520</v>
      </c>
      <c r="H404" s="53">
        <f t="shared" si="60"/>
        <v>641.99</v>
      </c>
      <c r="I404" s="53">
        <f t="shared" si="60"/>
        <v>0</v>
      </c>
      <c r="J404" s="53">
        <f t="shared" si="60"/>
        <v>57232.42</v>
      </c>
      <c r="K404" s="42">
        <f t="shared" si="43"/>
        <v>228929.68</v>
      </c>
    </row>
    <row r="405" spans="1:12" ht="12.75" hidden="1" customHeight="1">
      <c r="A405" s="80"/>
      <c r="B405" s="83" t="s">
        <v>138</v>
      </c>
      <c r="C405" s="53">
        <f>C395+C396+C397+C398+C399+C400</f>
        <v>17.5</v>
      </c>
      <c r="D405" s="42">
        <f>(J405-I405-H405-G405-E405-F405)/C405</f>
        <v>1692.4799999999996</v>
      </c>
      <c r="E405" s="53">
        <f t="shared" ref="E405:J405" si="61">E395+E396+E397+E398+E399+E400</f>
        <v>0</v>
      </c>
      <c r="F405" s="53">
        <f t="shared" si="61"/>
        <v>0</v>
      </c>
      <c r="G405" s="53">
        <f t="shared" si="61"/>
        <v>1060.5</v>
      </c>
      <c r="H405" s="53">
        <f t="shared" si="61"/>
        <v>3067.8899999999994</v>
      </c>
      <c r="I405" s="53">
        <f t="shared" si="61"/>
        <v>0</v>
      </c>
      <c r="J405" s="53">
        <f t="shared" si="61"/>
        <v>33746.789999999994</v>
      </c>
      <c r="K405" s="42">
        <f t="shared" si="43"/>
        <v>134987.15999999997</v>
      </c>
    </row>
    <row r="406" spans="1:12" ht="21" hidden="1" customHeight="1">
      <c r="A406" s="50"/>
      <c r="B406" s="150" t="s">
        <v>429</v>
      </c>
      <c r="C406" s="51"/>
      <c r="D406" s="51"/>
      <c r="E406" s="51"/>
      <c r="F406" s="52"/>
      <c r="G406" s="51"/>
      <c r="H406" s="51"/>
      <c r="I406" s="51"/>
      <c r="J406" s="51"/>
      <c r="K406" s="42"/>
    </row>
    <row r="407" spans="1:12" ht="12.75" hidden="1" customHeight="1">
      <c r="A407" s="80">
        <v>212</v>
      </c>
      <c r="B407" s="43" t="s">
        <v>292</v>
      </c>
      <c r="C407" s="53">
        <v>0.75</v>
      </c>
      <c r="D407" s="53">
        <v>3702.88</v>
      </c>
      <c r="E407" s="53"/>
      <c r="F407" s="54">
        <v>555.42999999999995</v>
      </c>
      <c r="G407" s="57"/>
      <c r="H407" s="57"/>
      <c r="I407" s="57"/>
      <c r="J407" s="41">
        <f t="shared" ref="J407:J414" si="62">(D407*C407)+(H407+E407+I407+G407+F407)</f>
        <v>3332.5899999999997</v>
      </c>
      <c r="K407" s="42">
        <f t="shared" si="43"/>
        <v>13330.359999999999</v>
      </c>
    </row>
    <row r="408" spans="1:12" ht="12.75" hidden="1" customHeight="1">
      <c r="A408" s="80">
        <v>213</v>
      </c>
      <c r="B408" s="43" t="s">
        <v>57</v>
      </c>
      <c r="C408" s="53">
        <v>0.25</v>
      </c>
      <c r="D408" s="53">
        <v>2741.25</v>
      </c>
      <c r="E408" s="53"/>
      <c r="F408" s="54"/>
      <c r="G408" s="57"/>
      <c r="H408" s="57"/>
      <c r="I408" s="57"/>
      <c r="J408" s="41">
        <f t="shared" si="62"/>
        <v>685.3125</v>
      </c>
      <c r="K408" s="42">
        <f t="shared" si="43"/>
        <v>2741.25</v>
      </c>
    </row>
    <row r="409" spans="1:12" ht="12.75" hidden="1" customHeight="1">
      <c r="A409" s="80">
        <v>214</v>
      </c>
      <c r="B409" s="43" t="s">
        <v>407</v>
      </c>
      <c r="C409" s="53">
        <v>0.25</v>
      </c>
      <c r="D409" s="53">
        <v>2741.25</v>
      </c>
      <c r="E409" s="53"/>
      <c r="F409" s="54"/>
      <c r="G409" s="57"/>
      <c r="H409" s="57"/>
      <c r="I409" s="57"/>
      <c r="J409" s="41">
        <f t="shared" si="62"/>
        <v>685.3125</v>
      </c>
      <c r="K409" s="42">
        <f t="shared" si="43"/>
        <v>2741.25</v>
      </c>
    </row>
    <row r="410" spans="1:12" s="8" customFormat="1" hidden="1">
      <c r="A410" s="80">
        <v>215</v>
      </c>
      <c r="B410" s="43" t="s">
        <v>203</v>
      </c>
      <c r="C410" s="53">
        <v>0.75</v>
      </c>
      <c r="D410" s="53">
        <v>2281.25</v>
      </c>
      <c r="E410" s="53"/>
      <c r="F410" s="54">
        <v>342.19</v>
      </c>
      <c r="G410" s="41"/>
      <c r="H410" s="41"/>
      <c r="I410" s="41"/>
      <c r="J410" s="41">
        <f t="shared" si="62"/>
        <v>2053.1275000000001</v>
      </c>
      <c r="K410" s="42">
        <f t="shared" si="43"/>
        <v>8212.51</v>
      </c>
      <c r="L410" s="1"/>
    </row>
    <row r="411" spans="1:12" hidden="1">
      <c r="A411" s="80">
        <v>216</v>
      </c>
      <c r="B411" s="43" t="s">
        <v>378</v>
      </c>
      <c r="C411" s="53">
        <v>0.5</v>
      </c>
      <c r="D411" s="53">
        <v>2406.25</v>
      </c>
      <c r="E411" s="53"/>
      <c r="F411" s="54">
        <v>360.94</v>
      </c>
      <c r="G411" s="41"/>
      <c r="H411" s="41"/>
      <c r="I411" s="41"/>
      <c r="J411" s="41">
        <f t="shared" si="62"/>
        <v>1564.0650000000001</v>
      </c>
      <c r="K411" s="42">
        <f t="shared" si="43"/>
        <v>6256.26</v>
      </c>
    </row>
    <row r="412" spans="1:12" hidden="1">
      <c r="A412" s="80">
        <v>217</v>
      </c>
      <c r="B412" s="43" t="s">
        <v>204</v>
      </c>
      <c r="C412" s="53">
        <v>0.5</v>
      </c>
      <c r="D412" s="53">
        <v>2281.25</v>
      </c>
      <c r="E412" s="53"/>
      <c r="F412" s="54">
        <v>342.19</v>
      </c>
      <c r="G412" s="41"/>
      <c r="H412" s="41">
        <v>114.06</v>
      </c>
      <c r="I412" s="41"/>
      <c r="J412" s="41">
        <f t="shared" si="62"/>
        <v>1596.875</v>
      </c>
      <c r="K412" s="42">
        <f t="shared" si="43"/>
        <v>6387.5</v>
      </c>
    </row>
    <row r="413" spans="1:12" s="4" customFormat="1" ht="12.75" hidden="1" customHeight="1">
      <c r="A413" s="80">
        <v>218</v>
      </c>
      <c r="B413" s="43" t="s">
        <v>221</v>
      </c>
      <c r="C413" s="53">
        <v>0.75</v>
      </c>
      <c r="D413" s="53">
        <v>1696.8</v>
      </c>
      <c r="E413" s="53"/>
      <c r="F413" s="54"/>
      <c r="G413" s="41"/>
      <c r="H413" s="41">
        <v>127.26</v>
      </c>
      <c r="I413" s="41"/>
      <c r="J413" s="41">
        <f t="shared" si="62"/>
        <v>1399.86</v>
      </c>
      <c r="K413" s="42">
        <f t="shared" si="43"/>
        <v>5599.44</v>
      </c>
      <c r="L413" s="1"/>
    </row>
    <row r="414" spans="1:12" s="4" customFormat="1" ht="14.25" hidden="1" customHeight="1">
      <c r="A414" s="80">
        <v>219</v>
      </c>
      <c r="B414" s="43" t="s">
        <v>163</v>
      </c>
      <c r="C414" s="53">
        <v>0.75</v>
      </c>
      <c r="D414" s="53">
        <v>1671.6</v>
      </c>
      <c r="E414" s="53"/>
      <c r="F414" s="54"/>
      <c r="G414" s="41"/>
      <c r="H414" s="41">
        <v>125.37</v>
      </c>
      <c r="I414" s="41"/>
      <c r="J414" s="41">
        <f t="shared" si="62"/>
        <v>1379.0699999999997</v>
      </c>
      <c r="K414" s="42">
        <f t="shared" ref="K414:K477" si="63">J414*4</f>
        <v>5516.2799999999988</v>
      </c>
      <c r="L414" s="1"/>
    </row>
    <row r="415" spans="1:12" s="4" customFormat="1" ht="12" hidden="1" customHeight="1">
      <c r="A415" s="80"/>
      <c r="B415" s="55" t="s">
        <v>8</v>
      </c>
      <c r="C415" s="51">
        <f>SUM(C407:C414)</f>
        <v>4.5</v>
      </c>
      <c r="D415" s="39">
        <f>(J415-I415-H415-G415-E415-F415)/C415</f>
        <v>2384.1716666666671</v>
      </c>
      <c r="E415" s="51">
        <f t="shared" ref="E415:J415" si="64">SUM(E407:E414)</f>
        <v>0</v>
      </c>
      <c r="F415" s="51">
        <f t="shared" si="64"/>
        <v>1600.75</v>
      </c>
      <c r="G415" s="51">
        <f t="shared" si="64"/>
        <v>0</v>
      </c>
      <c r="H415" s="51">
        <f t="shared" si="64"/>
        <v>366.69</v>
      </c>
      <c r="I415" s="51">
        <f t="shared" si="64"/>
        <v>0</v>
      </c>
      <c r="J415" s="51">
        <f t="shared" si="64"/>
        <v>12696.212500000001</v>
      </c>
      <c r="K415" s="39">
        <f t="shared" si="63"/>
        <v>50784.850000000006</v>
      </c>
      <c r="L415" s="1"/>
    </row>
    <row r="416" spans="1:12" s="4" customFormat="1" hidden="1">
      <c r="A416" s="80"/>
      <c r="B416" s="43" t="s">
        <v>147</v>
      </c>
      <c r="C416" s="53">
        <f>C417+C418+C419+G420</f>
        <v>4.5</v>
      </c>
      <c r="D416" s="41">
        <f>(J416-I416-H416-G416-E416-F416)/C416</f>
        <v>2384.1716666666671</v>
      </c>
      <c r="E416" s="53">
        <f>E417+E418+E419+I420</f>
        <v>0</v>
      </c>
      <c r="F416" s="54">
        <f>F417+F418+F419+J420</f>
        <v>1600.75</v>
      </c>
      <c r="G416" s="53">
        <f>G417+G418+G419+J420</f>
        <v>0</v>
      </c>
      <c r="H416" s="53">
        <f>H417+H418+H419</f>
        <v>366.69</v>
      </c>
      <c r="I416" s="53">
        <f>I417+I418+I419</f>
        <v>0</v>
      </c>
      <c r="J416" s="53">
        <f>J417+J418+J419</f>
        <v>12696.212500000001</v>
      </c>
      <c r="K416" s="42">
        <f t="shared" si="63"/>
        <v>50784.850000000006</v>
      </c>
      <c r="L416" s="1"/>
    </row>
    <row r="417" spans="1:12" s="4" customFormat="1" hidden="1">
      <c r="A417" s="80"/>
      <c r="B417" s="83" t="s">
        <v>40</v>
      </c>
      <c r="C417" s="53">
        <f>C407+C408+C409</f>
        <v>1.25</v>
      </c>
      <c r="D417" s="41">
        <f>(J417-I417-H417-G417-E417-F417)/C417</f>
        <v>3318.2280000000001</v>
      </c>
      <c r="E417" s="53">
        <f t="shared" ref="E417:J417" si="65">E407+E408+E409</f>
        <v>0</v>
      </c>
      <c r="F417" s="53">
        <f t="shared" si="65"/>
        <v>555.42999999999995</v>
      </c>
      <c r="G417" s="53">
        <f t="shared" si="65"/>
        <v>0</v>
      </c>
      <c r="H417" s="53">
        <f t="shared" si="65"/>
        <v>0</v>
      </c>
      <c r="I417" s="53">
        <f t="shared" si="65"/>
        <v>0</v>
      </c>
      <c r="J417" s="53">
        <f t="shared" si="65"/>
        <v>4703.2150000000001</v>
      </c>
      <c r="K417" s="42">
        <f t="shared" si="63"/>
        <v>18812.86</v>
      </c>
      <c r="L417" s="1"/>
    </row>
    <row r="418" spans="1:12" s="4" customFormat="1" hidden="1">
      <c r="A418" s="80"/>
      <c r="B418" s="123" t="s">
        <v>134</v>
      </c>
      <c r="C418" s="53">
        <f>C410+C411+C412</f>
        <v>1.75</v>
      </c>
      <c r="D418" s="41">
        <f>(J418-I418-H418-G418-E418-F418)/C418</f>
        <v>2316.9642857142858</v>
      </c>
      <c r="E418" s="53">
        <f t="shared" ref="E418:J418" si="66">E410+E411+E412</f>
        <v>0</v>
      </c>
      <c r="F418" s="53">
        <f t="shared" si="66"/>
        <v>1045.32</v>
      </c>
      <c r="G418" s="53">
        <f t="shared" si="66"/>
        <v>0</v>
      </c>
      <c r="H418" s="53">
        <f t="shared" si="66"/>
        <v>114.06</v>
      </c>
      <c r="I418" s="53">
        <f t="shared" si="66"/>
        <v>0</v>
      </c>
      <c r="J418" s="53">
        <f t="shared" si="66"/>
        <v>5214.0675000000001</v>
      </c>
      <c r="K418" s="42">
        <f t="shared" si="63"/>
        <v>20856.27</v>
      </c>
      <c r="L418" s="1"/>
    </row>
    <row r="419" spans="1:12" s="4" customFormat="1" ht="15.75" hidden="1" customHeight="1">
      <c r="A419" s="80"/>
      <c r="B419" s="83" t="s">
        <v>138</v>
      </c>
      <c r="C419" s="53">
        <f>C413+C414</f>
        <v>1.5</v>
      </c>
      <c r="D419" s="41">
        <f>(J419-I419-H419-G419-E419-F419)/C419</f>
        <v>1684.1999999999996</v>
      </c>
      <c r="E419" s="53">
        <f t="shared" ref="E419:J419" si="67">E413+E414</f>
        <v>0</v>
      </c>
      <c r="F419" s="53">
        <f t="shared" si="67"/>
        <v>0</v>
      </c>
      <c r="G419" s="53">
        <f t="shared" si="67"/>
        <v>0</v>
      </c>
      <c r="H419" s="53">
        <f t="shared" si="67"/>
        <v>252.63</v>
      </c>
      <c r="I419" s="53">
        <f t="shared" si="67"/>
        <v>0</v>
      </c>
      <c r="J419" s="53">
        <f t="shared" si="67"/>
        <v>2778.9299999999994</v>
      </c>
      <c r="K419" s="42">
        <f t="shared" si="63"/>
        <v>11115.719999999998</v>
      </c>
      <c r="L419" s="1"/>
    </row>
    <row r="420" spans="1:12" hidden="1">
      <c r="A420" s="50"/>
      <c r="B420" s="50" t="s">
        <v>398</v>
      </c>
      <c r="C420" s="51"/>
      <c r="D420" s="51"/>
      <c r="E420" s="51"/>
      <c r="F420" s="52"/>
      <c r="G420" s="51"/>
      <c r="H420" s="51"/>
      <c r="I420" s="51"/>
      <c r="J420" s="51"/>
      <c r="K420" s="42"/>
    </row>
    <row r="421" spans="1:12" ht="12.75" hidden="1" customHeight="1">
      <c r="A421" s="50"/>
      <c r="B421" s="50" t="s">
        <v>84</v>
      </c>
      <c r="C421" s="51"/>
      <c r="D421" s="51"/>
      <c r="E421" s="51"/>
      <c r="F421" s="52"/>
      <c r="G421" s="51"/>
      <c r="H421" s="51"/>
      <c r="I421" s="51"/>
      <c r="J421" s="51"/>
      <c r="K421" s="42"/>
    </row>
    <row r="422" spans="1:12" ht="14.25" hidden="1" customHeight="1">
      <c r="A422" s="80">
        <v>220</v>
      </c>
      <c r="B422" s="43" t="s">
        <v>347</v>
      </c>
      <c r="C422" s="53">
        <v>0.75</v>
      </c>
      <c r="D422" s="53">
        <v>3702.88</v>
      </c>
      <c r="E422" s="53"/>
      <c r="F422" s="54">
        <v>833.15</v>
      </c>
      <c r="G422" s="41"/>
      <c r="H422" s="41"/>
      <c r="I422" s="57"/>
      <c r="J422" s="41">
        <f t="shared" ref="J422:J431" si="68">(D422*C422)+(H422+E422+I422+G422+F422)</f>
        <v>3610.31</v>
      </c>
      <c r="K422" s="42">
        <f t="shared" si="63"/>
        <v>14441.24</v>
      </c>
    </row>
    <row r="423" spans="1:12" hidden="1">
      <c r="A423" s="80">
        <v>221</v>
      </c>
      <c r="B423" s="43" t="s">
        <v>295</v>
      </c>
      <c r="C423" s="53">
        <v>0.75</v>
      </c>
      <c r="D423" s="53">
        <v>2646.88</v>
      </c>
      <c r="E423" s="53"/>
      <c r="F423" s="54">
        <v>595.54999999999995</v>
      </c>
      <c r="G423" s="41"/>
      <c r="H423" s="41"/>
      <c r="I423" s="57"/>
      <c r="J423" s="41">
        <f t="shared" si="68"/>
        <v>2580.71</v>
      </c>
      <c r="K423" s="42">
        <f t="shared" si="63"/>
        <v>10322.84</v>
      </c>
    </row>
    <row r="424" spans="1:12" hidden="1">
      <c r="A424" s="80">
        <v>222</v>
      </c>
      <c r="B424" s="43" t="s">
        <v>208</v>
      </c>
      <c r="C424" s="53">
        <v>4.5</v>
      </c>
      <c r="D424" s="53">
        <v>2076.11</v>
      </c>
      <c r="E424" s="53"/>
      <c r="F424" s="54">
        <v>2298.38</v>
      </c>
      <c r="G424" s="41"/>
      <c r="H424" s="41"/>
      <c r="I424" s="57"/>
      <c r="J424" s="41">
        <f t="shared" si="68"/>
        <v>11640.875</v>
      </c>
      <c r="K424" s="42">
        <f t="shared" si="63"/>
        <v>46563.5</v>
      </c>
    </row>
    <row r="425" spans="1:12" hidden="1">
      <c r="A425" s="80">
        <v>223</v>
      </c>
      <c r="B425" s="43" t="s">
        <v>206</v>
      </c>
      <c r="C425" s="53">
        <v>0.25</v>
      </c>
      <c r="D425" s="53">
        <v>2406.25</v>
      </c>
      <c r="E425" s="53"/>
      <c r="F425" s="54">
        <v>180.47</v>
      </c>
      <c r="G425" s="41"/>
      <c r="H425" s="41">
        <v>60.16</v>
      </c>
      <c r="I425" s="57"/>
      <c r="J425" s="41">
        <f t="shared" si="68"/>
        <v>842.1925</v>
      </c>
      <c r="K425" s="42">
        <f t="shared" si="63"/>
        <v>3368.77</v>
      </c>
    </row>
    <row r="426" spans="1:12" hidden="1">
      <c r="A426" s="80">
        <v>224</v>
      </c>
      <c r="B426" s="43" t="s">
        <v>205</v>
      </c>
      <c r="C426" s="53">
        <v>0.5</v>
      </c>
      <c r="D426" s="53">
        <v>2142.5</v>
      </c>
      <c r="E426" s="53"/>
      <c r="F426" s="54">
        <v>321.38</v>
      </c>
      <c r="G426" s="41"/>
      <c r="H426" s="41"/>
      <c r="I426" s="57"/>
      <c r="J426" s="41">
        <f t="shared" si="68"/>
        <v>1392.63</v>
      </c>
      <c r="K426" s="42">
        <f t="shared" si="63"/>
        <v>5570.52</v>
      </c>
    </row>
    <row r="427" spans="1:12" hidden="1">
      <c r="A427" s="80">
        <v>225</v>
      </c>
      <c r="B427" s="43" t="s">
        <v>204</v>
      </c>
      <c r="C427" s="53">
        <v>0.75</v>
      </c>
      <c r="D427" s="53">
        <v>2017.5</v>
      </c>
      <c r="E427" s="53"/>
      <c r="F427" s="54">
        <v>151.31</v>
      </c>
      <c r="G427" s="41"/>
      <c r="H427" s="41">
        <v>151.31</v>
      </c>
      <c r="I427" s="57"/>
      <c r="J427" s="41">
        <f t="shared" si="68"/>
        <v>1815.7449999999999</v>
      </c>
      <c r="K427" s="42">
        <f t="shared" si="63"/>
        <v>7262.98</v>
      </c>
    </row>
    <row r="428" spans="1:12" ht="14.25" hidden="1" customHeight="1">
      <c r="A428" s="80">
        <v>226</v>
      </c>
      <c r="B428" s="43" t="s">
        <v>222</v>
      </c>
      <c r="C428" s="53">
        <v>0.5</v>
      </c>
      <c r="D428" s="53">
        <v>1696.8</v>
      </c>
      <c r="E428" s="53"/>
      <c r="F428" s="54"/>
      <c r="G428" s="41"/>
      <c r="H428" s="41">
        <v>84.84</v>
      </c>
      <c r="I428" s="57"/>
      <c r="J428" s="41">
        <f t="shared" si="68"/>
        <v>933.24</v>
      </c>
      <c r="K428" s="42">
        <f t="shared" si="63"/>
        <v>3732.96</v>
      </c>
    </row>
    <row r="429" spans="1:12" hidden="1">
      <c r="A429" s="80">
        <v>227</v>
      </c>
      <c r="B429" s="43" t="s">
        <v>85</v>
      </c>
      <c r="C429" s="53">
        <v>4.25</v>
      </c>
      <c r="D429" s="53">
        <v>1696.8</v>
      </c>
      <c r="E429" s="53"/>
      <c r="F429" s="54"/>
      <c r="G429" s="41"/>
      <c r="H429" s="41">
        <v>721.14</v>
      </c>
      <c r="I429" s="57"/>
      <c r="J429" s="41">
        <f t="shared" si="68"/>
        <v>7932.54</v>
      </c>
      <c r="K429" s="42">
        <f t="shared" si="63"/>
        <v>31730.16</v>
      </c>
    </row>
    <row r="430" spans="1:12" hidden="1">
      <c r="A430" s="80">
        <v>228</v>
      </c>
      <c r="B430" s="43" t="s">
        <v>166</v>
      </c>
      <c r="C430" s="53">
        <v>0.75</v>
      </c>
      <c r="D430" s="53">
        <v>1671.6</v>
      </c>
      <c r="E430" s="53"/>
      <c r="F430" s="54"/>
      <c r="G430" s="41"/>
      <c r="H430" s="41">
        <v>125.37</v>
      </c>
      <c r="I430" s="57"/>
      <c r="J430" s="41">
        <f t="shared" si="68"/>
        <v>1379.0699999999997</v>
      </c>
      <c r="K430" s="42">
        <f t="shared" si="63"/>
        <v>5516.2799999999988</v>
      </c>
    </row>
    <row r="431" spans="1:12" hidden="1">
      <c r="A431" s="80">
        <v>229</v>
      </c>
      <c r="B431" s="43" t="s">
        <v>169</v>
      </c>
      <c r="C431" s="53">
        <v>0.5</v>
      </c>
      <c r="D431" s="53">
        <v>1671.6</v>
      </c>
      <c r="E431" s="53"/>
      <c r="F431" s="54"/>
      <c r="G431" s="41"/>
      <c r="H431" s="41">
        <v>83.58</v>
      </c>
      <c r="I431" s="57"/>
      <c r="J431" s="41">
        <f t="shared" si="68"/>
        <v>919.38</v>
      </c>
      <c r="K431" s="42">
        <f t="shared" si="63"/>
        <v>3677.52</v>
      </c>
    </row>
    <row r="432" spans="1:12" hidden="1">
      <c r="A432" s="80"/>
      <c r="B432" s="55" t="s">
        <v>8</v>
      </c>
      <c r="C432" s="51">
        <f>SUM(C422:C431)</f>
        <v>13.5</v>
      </c>
      <c r="D432" s="39">
        <f>(J432-I432-H432-G432-E432-F432)/C432</f>
        <v>2032.5964814814818</v>
      </c>
      <c r="E432" s="51">
        <f t="shared" ref="E432:J432" si="69">SUM(E422:E431)</f>
        <v>0</v>
      </c>
      <c r="F432" s="52">
        <f t="shared" si="69"/>
        <v>4380.24</v>
      </c>
      <c r="G432" s="51">
        <f t="shared" si="69"/>
        <v>0</v>
      </c>
      <c r="H432" s="39">
        <f t="shared" si="69"/>
        <v>1226.4000000000001</v>
      </c>
      <c r="I432" s="51">
        <f t="shared" si="69"/>
        <v>0</v>
      </c>
      <c r="J432" s="51">
        <f t="shared" si="69"/>
        <v>33046.692500000005</v>
      </c>
      <c r="K432" s="39">
        <f t="shared" si="63"/>
        <v>132186.77000000002</v>
      </c>
    </row>
    <row r="433" spans="1:11" hidden="1">
      <c r="A433" s="80"/>
      <c r="B433" s="43" t="s">
        <v>148</v>
      </c>
      <c r="C433" s="53">
        <f>C434+C435+C436+G437</f>
        <v>13.5</v>
      </c>
      <c r="D433" s="42">
        <f>(J433-I433-H433-G433-E433-F433)/C433</f>
        <v>2032.5964814814813</v>
      </c>
      <c r="E433" s="53">
        <f>E434+E435+E436+I437</f>
        <v>0</v>
      </c>
      <c r="F433" s="54">
        <f>F434+F435+F436+J437</f>
        <v>4380.24</v>
      </c>
      <c r="G433" s="53">
        <f>G434+G435+G436+J437</f>
        <v>0</v>
      </c>
      <c r="H433" s="53">
        <f>H434+H435+H436</f>
        <v>1226.4000000000001</v>
      </c>
      <c r="I433" s="53">
        <f>I434+I435+I436</f>
        <v>0</v>
      </c>
      <c r="J433" s="53">
        <f>J434+J435+J436</f>
        <v>33046.692499999997</v>
      </c>
      <c r="K433" s="42">
        <f t="shared" si="63"/>
        <v>132186.76999999999</v>
      </c>
    </row>
    <row r="434" spans="1:11" hidden="1">
      <c r="A434" s="80"/>
      <c r="B434" s="83" t="s">
        <v>40</v>
      </c>
      <c r="C434" s="53">
        <f>C422</f>
        <v>0.75</v>
      </c>
      <c r="D434" s="42">
        <f>(J434-I434-H434-G434-E434-F434)/C434</f>
        <v>3702.8799999999997</v>
      </c>
      <c r="E434" s="53">
        <f t="shared" ref="E434:J434" si="70">E422</f>
        <v>0</v>
      </c>
      <c r="F434" s="54">
        <f t="shared" si="70"/>
        <v>833.15</v>
      </c>
      <c r="G434" s="53">
        <f t="shared" si="70"/>
        <v>0</v>
      </c>
      <c r="H434" s="53">
        <f t="shared" si="70"/>
        <v>0</v>
      </c>
      <c r="I434" s="53">
        <f t="shared" si="70"/>
        <v>0</v>
      </c>
      <c r="J434" s="53">
        <f t="shared" si="70"/>
        <v>3610.31</v>
      </c>
      <c r="K434" s="42">
        <f t="shared" si="63"/>
        <v>14441.24</v>
      </c>
    </row>
    <row r="435" spans="1:11" hidden="1">
      <c r="A435" s="80"/>
      <c r="B435" s="123" t="s">
        <v>134</v>
      </c>
      <c r="C435" s="53">
        <f>C423+C424+C425+C426+C427</f>
        <v>6.75</v>
      </c>
      <c r="D435" s="42">
        <f>(J435-I435-H435-G435-E435-F435)/C435</f>
        <v>2150.1618518518512</v>
      </c>
      <c r="E435" s="53">
        <f t="shared" ref="E435:J435" si="71">E423+E424+E425+E426+E427</f>
        <v>0</v>
      </c>
      <c r="F435" s="53">
        <f t="shared" si="71"/>
        <v>3547.09</v>
      </c>
      <c r="G435" s="53">
        <f t="shared" si="71"/>
        <v>0</v>
      </c>
      <c r="H435" s="53">
        <f t="shared" si="71"/>
        <v>211.47</v>
      </c>
      <c r="I435" s="53">
        <f t="shared" si="71"/>
        <v>0</v>
      </c>
      <c r="J435" s="53">
        <f t="shared" si="71"/>
        <v>18272.152499999997</v>
      </c>
      <c r="K435" s="42">
        <f t="shared" si="63"/>
        <v>73088.609999999986</v>
      </c>
    </row>
    <row r="436" spans="1:11" hidden="1">
      <c r="A436" s="80"/>
      <c r="B436" s="83" t="s">
        <v>138</v>
      </c>
      <c r="C436" s="53">
        <f>C428+C429+C430+C431</f>
        <v>6</v>
      </c>
      <c r="D436" s="42">
        <f>(J436-I436-H436-G436-E436-F436)/C436</f>
        <v>1691.55</v>
      </c>
      <c r="E436" s="53">
        <f t="shared" ref="E436:J436" si="72">E428+E429+E430+E431</f>
        <v>0</v>
      </c>
      <c r="F436" s="53">
        <f t="shared" si="72"/>
        <v>0</v>
      </c>
      <c r="G436" s="53">
        <f t="shared" si="72"/>
        <v>0</v>
      </c>
      <c r="H436" s="53">
        <f t="shared" si="72"/>
        <v>1014.9300000000001</v>
      </c>
      <c r="I436" s="53">
        <f t="shared" si="72"/>
        <v>0</v>
      </c>
      <c r="J436" s="53">
        <f t="shared" si="72"/>
        <v>11164.23</v>
      </c>
      <c r="K436" s="42">
        <f t="shared" si="63"/>
        <v>44656.92</v>
      </c>
    </row>
    <row r="437" spans="1:11" hidden="1">
      <c r="A437" s="50"/>
      <c r="B437" s="50" t="s">
        <v>399</v>
      </c>
      <c r="C437" s="51"/>
      <c r="D437" s="51"/>
      <c r="E437" s="51"/>
      <c r="F437" s="52"/>
      <c r="G437" s="51"/>
      <c r="H437" s="51"/>
      <c r="I437" s="51"/>
      <c r="J437" s="51"/>
      <c r="K437" s="42"/>
    </row>
    <row r="438" spans="1:11" ht="11.25" hidden="1" customHeight="1">
      <c r="A438" s="50"/>
      <c r="B438" s="50" t="s">
        <v>400</v>
      </c>
      <c r="C438" s="51"/>
      <c r="D438" s="51"/>
      <c r="E438" s="51"/>
      <c r="F438" s="52"/>
      <c r="G438" s="51"/>
      <c r="H438" s="51"/>
      <c r="I438" s="51"/>
      <c r="J438" s="51"/>
      <c r="K438" s="42"/>
    </row>
    <row r="439" spans="1:11" ht="13.5" hidden="1" customHeight="1">
      <c r="A439" s="80">
        <v>230</v>
      </c>
      <c r="B439" s="43" t="s">
        <v>292</v>
      </c>
      <c r="C439" s="53">
        <v>1</v>
      </c>
      <c r="D439" s="53">
        <v>3948.44</v>
      </c>
      <c r="E439" s="53"/>
      <c r="F439" s="54">
        <v>789.69</v>
      </c>
      <c r="G439" s="41"/>
      <c r="H439" s="41"/>
      <c r="I439" s="41"/>
      <c r="J439" s="41">
        <f t="shared" ref="J439:J454" si="73">(D439*C439)+(H439+E439+I439+G439+F439)</f>
        <v>4738.13</v>
      </c>
      <c r="K439" s="42">
        <f t="shared" si="63"/>
        <v>18952.52</v>
      </c>
    </row>
    <row r="440" spans="1:11" ht="13.5" hidden="1" customHeight="1">
      <c r="A440" s="80">
        <v>231</v>
      </c>
      <c r="B440" s="43" t="s">
        <v>119</v>
      </c>
      <c r="C440" s="53">
        <v>1.25</v>
      </c>
      <c r="D440" s="53">
        <v>3033.25</v>
      </c>
      <c r="E440" s="53"/>
      <c r="F440" s="54">
        <v>1000.41</v>
      </c>
      <c r="G440" s="41"/>
      <c r="H440" s="41"/>
      <c r="I440" s="41"/>
      <c r="J440" s="41">
        <f t="shared" si="73"/>
        <v>4791.9724999999999</v>
      </c>
      <c r="K440" s="42">
        <f t="shared" si="63"/>
        <v>19167.89</v>
      </c>
    </row>
    <row r="441" spans="1:11" hidden="1">
      <c r="A441" s="80">
        <v>232</v>
      </c>
      <c r="B441" s="43" t="s">
        <v>252</v>
      </c>
      <c r="C441" s="53">
        <v>0.25</v>
      </c>
      <c r="D441" s="53">
        <v>2950</v>
      </c>
      <c r="E441" s="53"/>
      <c r="F441" s="54">
        <v>147.5</v>
      </c>
      <c r="G441" s="41"/>
      <c r="H441" s="41"/>
      <c r="I441" s="41"/>
      <c r="J441" s="41">
        <f t="shared" si="73"/>
        <v>885</v>
      </c>
      <c r="K441" s="42">
        <f t="shared" si="63"/>
        <v>3540</v>
      </c>
    </row>
    <row r="442" spans="1:11" hidden="1">
      <c r="A442" s="80">
        <v>233</v>
      </c>
      <c r="B442" s="43" t="s">
        <v>348</v>
      </c>
      <c r="C442" s="53">
        <v>1</v>
      </c>
      <c r="D442" s="53">
        <v>2532.5</v>
      </c>
      <c r="E442" s="53"/>
      <c r="F442" s="54">
        <v>850.92</v>
      </c>
      <c r="G442" s="41">
        <v>303.89999999999998</v>
      </c>
      <c r="H442" s="41"/>
      <c r="I442" s="41"/>
      <c r="J442" s="41">
        <f t="shared" si="73"/>
        <v>3687.3199999999997</v>
      </c>
      <c r="K442" s="42">
        <f t="shared" si="63"/>
        <v>14749.279999999999</v>
      </c>
    </row>
    <row r="443" spans="1:11" hidden="1">
      <c r="A443" s="80">
        <v>234</v>
      </c>
      <c r="B443" s="43" t="s">
        <v>247</v>
      </c>
      <c r="C443" s="53">
        <v>2</v>
      </c>
      <c r="D443" s="53">
        <v>2532.5</v>
      </c>
      <c r="E443" s="53"/>
      <c r="F443" s="54">
        <v>425.46</v>
      </c>
      <c r="G443" s="41">
        <v>607.79999999999995</v>
      </c>
      <c r="H443" s="41"/>
      <c r="I443" s="41"/>
      <c r="J443" s="41">
        <f t="shared" si="73"/>
        <v>6098.26</v>
      </c>
      <c r="K443" s="42">
        <f t="shared" si="63"/>
        <v>24393.040000000001</v>
      </c>
    </row>
    <row r="444" spans="1:11" ht="14.25" hidden="1" customHeight="1">
      <c r="A444" s="80">
        <v>235</v>
      </c>
      <c r="B444" s="43" t="s">
        <v>349</v>
      </c>
      <c r="C444" s="53">
        <v>3.75</v>
      </c>
      <c r="D444" s="53">
        <v>3033.248</v>
      </c>
      <c r="E444" s="53"/>
      <c r="F444" s="54">
        <v>1937.41</v>
      </c>
      <c r="G444" s="41"/>
      <c r="H444" s="41"/>
      <c r="I444" s="41"/>
      <c r="J444" s="41">
        <f t="shared" si="73"/>
        <v>13312.09</v>
      </c>
      <c r="K444" s="42">
        <f t="shared" si="63"/>
        <v>53248.36</v>
      </c>
    </row>
    <row r="445" spans="1:11" hidden="1">
      <c r="A445" s="80">
        <v>236</v>
      </c>
      <c r="B445" s="43" t="s">
        <v>295</v>
      </c>
      <c r="C445" s="53">
        <v>1</v>
      </c>
      <c r="D445" s="53">
        <v>2785.75</v>
      </c>
      <c r="E445" s="53"/>
      <c r="F445" s="54">
        <v>835.73</v>
      </c>
      <c r="G445" s="41"/>
      <c r="H445" s="41"/>
      <c r="I445" s="41"/>
      <c r="J445" s="41">
        <f t="shared" si="73"/>
        <v>3621.48</v>
      </c>
      <c r="K445" s="42">
        <f t="shared" si="63"/>
        <v>14485.92</v>
      </c>
    </row>
    <row r="446" spans="1:11" hidden="1">
      <c r="A446" s="80">
        <v>237</v>
      </c>
      <c r="B446" s="43" t="s">
        <v>160</v>
      </c>
      <c r="C446" s="53">
        <v>10.5</v>
      </c>
      <c r="D446" s="53">
        <v>2465.29</v>
      </c>
      <c r="E446" s="53"/>
      <c r="F446" s="54">
        <v>6942.48</v>
      </c>
      <c r="G446" s="41"/>
      <c r="H446" s="41"/>
      <c r="I446" s="41"/>
      <c r="J446" s="41">
        <f t="shared" si="73"/>
        <v>32828.024999999994</v>
      </c>
      <c r="K446" s="42">
        <f t="shared" si="63"/>
        <v>131312.09999999998</v>
      </c>
    </row>
    <row r="447" spans="1:11" hidden="1">
      <c r="A447" s="80">
        <v>238</v>
      </c>
      <c r="B447" s="43" t="s">
        <v>350</v>
      </c>
      <c r="C447" s="53">
        <v>5.75</v>
      </c>
      <c r="D447" s="53">
        <v>2459.67</v>
      </c>
      <c r="E447" s="53"/>
      <c r="F447" s="54">
        <v>4302.62</v>
      </c>
      <c r="G447" s="41">
        <v>1697.17</v>
      </c>
      <c r="H447" s="41"/>
      <c r="I447" s="41"/>
      <c r="J447" s="41">
        <f t="shared" si="73"/>
        <v>20142.892500000002</v>
      </c>
      <c r="K447" s="42">
        <f t="shared" si="63"/>
        <v>80571.570000000007</v>
      </c>
    </row>
    <row r="448" spans="1:11" ht="12.75" hidden="1" customHeight="1">
      <c r="A448" s="80">
        <v>239</v>
      </c>
      <c r="B448" s="43" t="s">
        <v>378</v>
      </c>
      <c r="C448" s="53">
        <v>1</v>
      </c>
      <c r="D448" s="53">
        <v>2406.25</v>
      </c>
      <c r="E448" s="53"/>
      <c r="F448" s="54">
        <v>481.25</v>
      </c>
      <c r="G448" s="41"/>
      <c r="H448" s="41"/>
      <c r="I448" s="41"/>
      <c r="J448" s="41">
        <f t="shared" si="73"/>
        <v>2887.5</v>
      </c>
      <c r="K448" s="42">
        <f t="shared" si="63"/>
        <v>11550</v>
      </c>
    </row>
    <row r="449" spans="1:11" ht="12.75" hidden="1" customHeight="1">
      <c r="A449" s="80">
        <v>240</v>
      </c>
      <c r="B449" s="43" t="s">
        <v>164</v>
      </c>
      <c r="C449" s="53">
        <v>2</v>
      </c>
      <c r="D449" s="53">
        <v>1671.6</v>
      </c>
      <c r="E449" s="53"/>
      <c r="F449" s="54"/>
      <c r="G449" s="41"/>
      <c r="H449" s="41">
        <v>334.32</v>
      </c>
      <c r="I449" s="41"/>
      <c r="J449" s="41">
        <f t="shared" si="73"/>
        <v>3677.52</v>
      </c>
      <c r="K449" s="42">
        <f t="shared" si="63"/>
        <v>14710.08</v>
      </c>
    </row>
    <row r="450" spans="1:11" ht="13.5" hidden="1" customHeight="1">
      <c r="A450" s="80">
        <v>241</v>
      </c>
      <c r="B450" s="43" t="s">
        <v>225</v>
      </c>
      <c r="C450" s="53">
        <v>9</v>
      </c>
      <c r="D450" s="53">
        <v>1696.8</v>
      </c>
      <c r="E450" s="53"/>
      <c r="F450" s="54"/>
      <c r="G450" s="41"/>
      <c r="H450" s="41">
        <v>1527.12</v>
      </c>
      <c r="I450" s="41"/>
      <c r="J450" s="41">
        <f t="shared" si="73"/>
        <v>16798.32</v>
      </c>
      <c r="K450" s="42">
        <f t="shared" si="63"/>
        <v>67193.279999999999</v>
      </c>
    </row>
    <row r="451" spans="1:11" ht="12.75" hidden="1" customHeight="1">
      <c r="A451" s="80">
        <v>242</v>
      </c>
      <c r="B451" s="43" t="s">
        <v>223</v>
      </c>
      <c r="C451" s="53">
        <v>2</v>
      </c>
      <c r="D451" s="53">
        <v>1696.8</v>
      </c>
      <c r="E451" s="53"/>
      <c r="F451" s="54"/>
      <c r="G451" s="41">
        <v>424.2</v>
      </c>
      <c r="H451" s="41">
        <v>381.78</v>
      </c>
      <c r="I451" s="41"/>
      <c r="J451" s="41">
        <f t="shared" si="73"/>
        <v>4199.58</v>
      </c>
      <c r="K451" s="42">
        <f t="shared" si="63"/>
        <v>16798.32</v>
      </c>
    </row>
    <row r="452" spans="1:11" ht="12.75" hidden="1" customHeight="1">
      <c r="A452" s="80">
        <v>243</v>
      </c>
      <c r="B452" s="43" t="s">
        <v>224</v>
      </c>
      <c r="C452" s="53">
        <v>1</v>
      </c>
      <c r="D452" s="53">
        <v>1696.8</v>
      </c>
      <c r="E452" s="53"/>
      <c r="F452" s="54"/>
      <c r="G452" s="41"/>
      <c r="H452" s="41">
        <v>169.68</v>
      </c>
      <c r="I452" s="41"/>
      <c r="J452" s="41">
        <f t="shared" si="73"/>
        <v>1866.48</v>
      </c>
      <c r="K452" s="42">
        <f t="shared" si="63"/>
        <v>7465.92</v>
      </c>
    </row>
    <row r="453" spans="1:11" ht="12" hidden="1" customHeight="1">
      <c r="A453" s="80">
        <v>244</v>
      </c>
      <c r="B453" s="43" t="s">
        <v>166</v>
      </c>
      <c r="C453" s="53">
        <v>2</v>
      </c>
      <c r="D453" s="53">
        <v>1671.6</v>
      </c>
      <c r="E453" s="53"/>
      <c r="F453" s="54"/>
      <c r="G453" s="41"/>
      <c r="H453" s="41">
        <v>334.32</v>
      </c>
      <c r="I453" s="41"/>
      <c r="J453" s="41">
        <f t="shared" si="73"/>
        <v>3677.52</v>
      </c>
      <c r="K453" s="42">
        <f t="shared" si="63"/>
        <v>14710.08</v>
      </c>
    </row>
    <row r="454" spans="1:11" ht="12.75" hidden="1" customHeight="1">
      <c r="A454" s="80">
        <v>245</v>
      </c>
      <c r="B454" s="43" t="s">
        <v>169</v>
      </c>
      <c r="C454" s="53">
        <v>2</v>
      </c>
      <c r="D454" s="53">
        <v>1671.6</v>
      </c>
      <c r="E454" s="53"/>
      <c r="F454" s="54"/>
      <c r="G454" s="41"/>
      <c r="H454" s="41">
        <v>334.32</v>
      </c>
      <c r="I454" s="41"/>
      <c r="J454" s="41">
        <f t="shared" si="73"/>
        <v>3677.52</v>
      </c>
      <c r="K454" s="42">
        <f t="shared" si="63"/>
        <v>14710.08</v>
      </c>
    </row>
    <row r="455" spans="1:11" ht="13.5" hidden="1" customHeight="1">
      <c r="A455" s="80"/>
      <c r="B455" s="55" t="s">
        <v>8</v>
      </c>
      <c r="C455" s="51">
        <f>C439+C440+C441+C442+C443+C444+C445+C446+C447+C448+C449+C450+C451+C452+C453+C454</f>
        <v>45.5</v>
      </c>
      <c r="D455" s="39">
        <f>(J455-I455-H455-G455-E455-F455)/C455</f>
        <v>2265.0885714285719</v>
      </c>
      <c r="E455" s="51">
        <f t="shared" ref="E455:J455" si="74">E439+E440+E441+E442+E443+E444+E445+E446+E447+E448+E449+E450+E451+E452+E453+E454</f>
        <v>0</v>
      </c>
      <c r="F455" s="51">
        <f t="shared" si="74"/>
        <v>17713.47</v>
      </c>
      <c r="G455" s="51">
        <f t="shared" si="74"/>
        <v>3033.0699999999997</v>
      </c>
      <c r="H455" s="51">
        <f t="shared" si="74"/>
        <v>3081.54</v>
      </c>
      <c r="I455" s="51">
        <f t="shared" si="74"/>
        <v>0</v>
      </c>
      <c r="J455" s="51">
        <f t="shared" si="74"/>
        <v>126889.61000000002</v>
      </c>
      <c r="K455" s="39">
        <f t="shared" si="63"/>
        <v>507558.44000000006</v>
      </c>
    </row>
    <row r="456" spans="1:11" hidden="1">
      <c r="A456" s="80"/>
      <c r="B456" s="43" t="s">
        <v>149</v>
      </c>
      <c r="C456" s="53">
        <f>C457+C458+C459+G460</f>
        <v>45.5</v>
      </c>
      <c r="D456" s="42">
        <f>(J456-I456-H456-G456-E456-F456)/C456</f>
        <v>2265.0885714285719</v>
      </c>
      <c r="E456" s="53">
        <f>E457+E458+E459+I460</f>
        <v>0</v>
      </c>
      <c r="F456" s="54">
        <f>F457+F458+F459+J460</f>
        <v>17713.469999999998</v>
      </c>
      <c r="G456" s="53">
        <f>G457+G458+G459+J460</f>
        <v>3033.0699999999997</v>
      </c>
      <c r="H456" s="53">
        <f>H457+H458+H459</f>
        <v>3081.54</v>
      </c>
      <c r="I456" s="53">
        <f>I457+I458+I459</f>
        <v>0</v>
      </c>
      <c r="J456" s="53">
        <f>J457+J458+J459</f>
        <v>126889.61000000002</v>
      </c>
      <c r="K456" s="42">
        <f t="shared" si="63"/>
        <v>507558.44000000006</v>
      </c>
    </row>
    <row r="457" spans="1:11" hidden="1">
      <c r="A457" s="80"/>
      <c r="B457" s="83" t="s">
        <v>40</v>
      </c>
      <c r="C457" s="53">
        <f>C439+C440+C441+C442+C443+C444</f>
        <v>9.25</v>
      </c>
      <c r="D457" s="42">
        <f>(J457-I457-H457-G457-E457-F457)/C457</f>
        <v>2967.5332432432438</v>
      </c>
      <c r="E457" s="53">
        <f t="shared" ref="E457:J457" si="75">E439+E440+E441+E442+E443+E444</f>
        <v>0</v>
      </c>
      <c r="F457" s="53">
        <f t="shared" si="75"/>
        <v>5151.3900000000003</v>
      </c>
      <c r="G457" s="53">
        <f t="shared" si="75"/>
        <v>911.69999999999993</v>
      </c>
      <c r="H457" s="53">
        <f t="shared" si="75"/>
        <v>0</v>
      </c>
      <c r="I457" s="53">
        <f t="shared" si="75"/>
        <v>0</v>
      </c>
      <c r="J457" s="53">
        <f t="shared" si="75"/>
        <v>33512.772500000006</v>
      </c>
      <c r="K457" s="42">
        <f t="shared" si="63"/>
        <v>134051.09000000003</v>
      </c>
    </row>
    <row r="458" spans="1:11" hidden="1">
      <c r="A458" s="80"/>
      <c r="B458" s="123" t="s">
        <v>134</v>
      </c>
      <c r="C458" s="53">
        <f>C445+C446+C447+C448</f>
        <v>18.25</v>
      </c>
      <c r="D458" s="42">
        <f>(J458-I458-H458-G458-E458-F458)/C458</f>
        <v>2477.8436986301372</v>
      </c>
      <c r="E458" s="53">
        <f t="shared" ref="E458:J458" si="76">E445+E446+E447+E448</f>
        <v>0</v>
      </c>
      <c r="F458" s="53">
        <f t="shared" si="76"/>
        <v>12562.079999999998</v>
      </c>
      <c r="G458" s="53">
        <f t="shared" si="76"/>
        <v>1697.17</v>
      </c>
      <c r="H458" s="53">
        <f t="shared" si="76"/>
        <v>0</v>
      </c>
      <c r="I458" s="53">
        <f t="shared" si="76"/>
        <v>0</v>
      </c>
      <c r="J458" s="53">
        <f t="shared" si="76"/>
        <v>59479.897499999999</v>
      </c>
      <c r="K458" s="42">
        <f t="shared" si="63"/>
        <v>237919.59</v>
      </c>
    </row>
    <row r="459" spans="1:11" ht="15.75" hidden="1" customHeight="1">
      <c r="A459" s="80"/>
      <c r="B459" s="83" t="s">
        <v>138</v>
      </c>
      <c r="C459" s="53">
        <f>C449+C450+C451+C452+C453+C454</f>
        <v>18</v>
      </c>
      <c r="D459" s="42">
        <f>(J459-I459-H459-G459-E459-F459)/C459</f>
        <v>1688.3999999999996</v>
      </c>
      <c r="E459" s="53">
        <f t="shared" ref="E459:J459" si="77">E449+E450+E451+E452+E453+E454</f>
        <v>0</v>
      </c>
      <c r="F459" s="53">
        <f t="shared" si="77"/>
        <v>0</v>
      </c>
      <c r="G459" s="53">
        <f t="shared" si="77"/>
        <v>424.2</v>
      </c>
      <c r="H459" s="53">
        <f t="shared" si="77"/>
        <v>3081.54</v>
      </c>
      <c r="I459" s="53">
        <f t="shared" si="77"/>
        <v>0</v>
      </c>
      <c r="J459" s="53">
        <f t="shared" si="77"/>
        <v>33896.939999999995</v>
      </c>
      <c r="K459" s="42">
        <f t="shared" si="63"/>
        <v>135587.75999999998</v>
      </c>
    </row>
    <row r="460" spans="1:11" hidden="1">
      <c r="A460" s="50"/>
      <c r="B460" s="50" t="s">
        <v>86</v>
      </c>
      <c r="C460" s="51"/>
      <c r="D460" s="51"/>
      <c r="E460" s="51"/>
      <c r="F460" s="52"/>
      <c r="G460" s="51"/>
      <c r="H460" s="51"/>
      <c r="I460" s="51"/>
      <c r="J460" s="51"/>
      <c r="K460" s="42"/>
    </row>
    <row r="461" spans="1:11" hidden="1">
      <c r="A461" s="50"/>
      <c r="B461" s="50" t="s">
        <v>401</v>
      </c>
      <c r="C461" s="51"/>
      <c r="D461" s="51"/>
      <c r="E461" s="51"/>
      <c r="F461" s="52"/>
      <c r="G461" s="51"/>
      <c r="H461" s="51"/>
      <c r="I461" s="51"/>
      <c r="J461" s="51"/>
      <c r="K461" s="42"/>
    </row>
    <row r="462" spans="1:11" hidden="1">
      <c r="A462" s="80">
        <v>246</v>
      </c>
      <c r="B462" s="43" t="s">
        <v>327</v>
      </c>
      <c r="C462" s="53">
        <v>0.5</v>
      </c>
      <c r="D462" s="53">
        <v>3474.63</v>
      </c>
      <c r="E462" s="53"/>
      <c r="F462" s="54">
        <v>521.16999999999996</v>
      </c>
      <c r="G462" s="41"/>
      <c r="H462" s="41"/>
      <c r="I462" s="41"/>
      <c r="J462" s="41">
        <f t="shared" ref="J462:J468" si="78">(D462*C462)+(H462+E462+I462+G462+F462)</f>
        <v>2258.4850000000001</v>
      </c>
      <c r="K462" s="42">
        <f t="shared" si="63"/>
        <v>9033.94</v>
      </c>
    </row>
    <row r="463" spans="1:11" hidden="1">
      <c r="A463" s="80">
        <v>247</v>
      </c>
      <c r="B463" s="43" t="s">
        <v>351</v>
      </c>
      <c r="C463" s="53">
        <v>0.5</v>
      </c>
      <c r="D463" s="53">
        <v>2950</v>
      </c>
      <c r="E463" s="53"/>
      <c r="F463" s="54">
        <v>295</v>
      </c>
      <c r="G463" s="41"/>
      <c r="H463" s="41"/>
      <c r="I463" s="41"/>
      <c r="J463" s="41">
        <f t="shared" si="78"/>
        <v>1770</v>
      </c>
      <c r="K463" s="42">
        <f t="shared" si="63"/>
        <v>7080</v>
      </c>
    </row>
    <row r="464" spans="1:11" hidden="1">
      <c r="A464" s="80">
        <v>248</v>
      </c>
      <c r="B464" s="43" t="s">
        <v>295</v>
      </c>
      <c r="C464" s="53">
        <v>0.5</v>
      </c>
      <c r="D464" s="53">
        <v>2646.88</v>
      </c>
      <c r="E464" s="53"/>
      <c r="F464" s="54">
        <v>397.03</v>
      </c>
      <c r="G464" s="41"/>
      <c r="H464" s="41"/>
      <c r="I464" s="41"/>
      <c r="J464" s="41">
        <f t="shared" si="78"/>
        <v>1720.47</v>
      </c>
      <c r="K464" s="42">
        <f t="shared" si="63"/>
        <v>6881.88</v>
      </c>
    </row>
    <row r="465" spans="1:12" hidden="1">
      <c r="A465" s="80">
        <v>249</v>
      </c>
      <c r="B465" s="43" t="s">
        <v>208</v>
      </c>
      <c r="C465" s="53">
        <v>4.5</v>
      </c>
      <c r="D465" s="53">
        <v>2308.2600000000002</v>
      </c>
      <c r="E465" s="53"/>
      <c r="F465" s="54">
        <v>3009.05</v>
      </c>
      <c r="G465" s="41"/>
      <c r="H465" s="41"/>
      <c r="I465" s="41"/>
      <c r="J465" s="41">
        <f t="shared" si="78"/>
        <v>13396.220000000001</v>
      </c>
      <c r="K465" s="42">
        <f t="shared" si="63"/>
        <v>53584.880000000005</v>
      </c>
    </row>
    <row r="466" spans="1:12" hidden="1">
      <c r="A466" s="80">
        <v>250</v>
      </c>
      <c r="B466" s="43" t="s">
        <v>207</v>
      </c>
      <c r="C466" s="53">
        <v>0.5</v>
      </c>
      <c r="D466" s="53">
        <v>2142.5</v>
      </c>
      <c r="E466" s="53"/>
      <c r="F466" s="54">
        <v>107.13</v>
      </c>
      <c r="G466" s="41"/>
      <c r="H466" s="41">
        <v>107.13</v>
      </c>
      <c r="I466" s="41"/>
      <c r="J466" s="41">
        <f t="shared" si="78"/>
        <v>1285.51</v>
      </c>
      <c r="K466" s="42">
        <f t="shared" si="63"/>
        <v>5142.04</v>
      </c>
    </row>
    <row r="467" spans="1:12" ht="13.5" hidden="1" customHeight="1">
      <c r="A467" s="80">
        <v>251</v>
      </c>
      <c r="B467" s="43" t="s">
        <v>228</v>
      </c>
      <c r="C467" s="53">
        <v>4.25</v>
      </c>
      <c r="D467" s="53">
        <v>1696.8</v>
      </c>
      <c r="E467" s="53"/>
      <c r="F467" s="54"/>
      <c r="G467" s="41"/>
      <c r="H467" s="41">
        <v>721.14</v>
      </c>
      <c r="I467" s="41"/>
      <c r="J467" s="41">
        <f t="shared" si="78"/>
        <v>7932.54</v>
      </c>
      <c r="K467" s="42">
        <f t="shared" si="63"/>
        <v>31730.16</v>
      </c>
    </row>
    <row r="468" spans="1:12" hidden="1">
      <c r="A468" s="80">
        <v>252</v>
      </c>
      <c r="B468" s="43" t="s">
        <v>166</v>
      </c>
      <c r="C468" s="53">
        <v>0.75</v>
      </c>
      <c r="D468" s="53">
        <v>1671.6</v>
      </c>
      <c r="E468" s="53"/>
      <c r="F468" s="54"/>
      <c r="G468" s="41"/>
      <c r="H468" s="41">
        <v>125.37</v>
      </c>
      <c r="I468" s="41"/>
      <c r="J468" s="41">
        <f t="shared" si="78"/>
        <v>1379.0699999999997</v>
      </c>
      <c r="K468" s="42">
        <f t="shared" si="63"/>
        <v>5516.2799999999988</v>
      </c>
    </row>
    <row r="469" spans="1:12" hidden="1">
      <c r="A469" s="50"/>
      <c r="B469" s="55" t="s">
        <v>8</v>
      </c>
      <c r="C469" s="51">
        <f>C462+C463+C464+C466+C467+C468+C465</f>
        <v>11.5</v>
      </c>
      <c r="D469" s="39">
        <f>(J469-I469-H469-G469-E469-F469)/C469</f>
        <v>2126.8934782608699</v>
      </c>
      <c r="E469" s="51">
        <f t="shared" ref="E469:J469" si="79">E462+E463+E464+E466+E467+E468+E465</f>
        <v>0</v>
      </c>
      <c r="F469" s="51">
        <f t="shared" si="79"/>
        <v>4329.38</v>
      </c>
      <c r="G469" s="51">
        <f t="shared" si="79"/>
        <v>0</v>
      </c>
      <c r="H469" s="51">
        <f t="shared" si="79"/>
        <v>953.64</v>
      </c>
      <c r="I469" s="51">
        <f t="shared" si="79"/>
        <v>0</v>
      </c>
      <c r="J469" s="51">
        <f t="shared" si="79"/>
        <v>29742.295000000002</v>
      </c>
      <c r="K469" s="39">
        <f t="shared" si="63"/>
        <v>118969.18000000001</v>
      </c>
    </row>
    <row r="470" spans="1:12" hidden="1">
      <c r="A470" s="80"/>
      <c r="B470" s="43" t="s">
        <v>150</v>
      </c>
      <c r="C470" s="53">
        <f>C471+C472+C473+G474</f>
        <v>11.5</v>
      </c>
      <c r="D470" s="42">
        <f>(J470-I470-H470-G470-E470-F470)/C470</f>
        <v>2126.8934782608699</v>
      </c>
      <c r="E470" s="53">
        <f>E471+E472+E473+I474</f>
        <v>0</v>
      </c>
      <c r="F470" s="54">
        <f>F471+F472+F473+J474</f>
        <v>4329.38</v>
      </c>
      <c r="G470" s="53">
        <f>G471+G472+G473+J474</f>
        <v>0</v>
      </c>
      <c r="H470" s="53">
        <f>H471+H472+H473</f>
        <v>953.64</v>
      </c>
      <c r="I470" s="53">
        <f>I471+I472+I473</f>
        <v>0</v>
      </c>
      <c r="J470" s="53">
        <f>J471+J472+J473</f>
        <v>29742.295000000002</v>
      </c>
      <c r="K470" s="42">
        <f t="shared" si="63"/>
        <v>118969.18000000001</v>
      </c>
    </row>
    <row r="471" spans="1:12" hidden="1">
      <c r="A471" s="80"/>
      <c r="B471" s="83" t="s">
        <v>40</v>
      </c>
      <c r="C471" s="53">
        <f>C462+C463</f>
        <v>1</v>
      </c>
      <c r="D471" s="42">
        <f>(J471-I471-H471-G471-E471-F471)/C471</f>
        <v>3212.3150000000001</v>
      </c>
      <c r="E471" s="53">
        <f t="shared" ref="E471:J471" si="80">E462+E463</f>
        <v>0</v>
      </c>
      <c r="F471" s="54">
        <f t="shared" si="80"/>
        <v>816.17</v>
      </c>
      <c r="G471" s="53">
        <f t="shared" si="80"/>
        <v>0</v>
      </c>
      <c r="H471" s="53">
        <f t="shared" si="80"/>
        <v>0</v>
      </c>
      <c r="I471" s="53">
        <f t="shared" si="80"/>
        <v>0</v>
      </c>
      <c r="J471" s="53">
        <f t="shared" si="80"/>
        <v>4028.4850000000001</v>
      </c>
      <c r="K471" s="42">
        <f t="shared" si="63"/>
        <v>16113.94</v>
      </c>
    </row>
    <row r="472" spans="1:12" hidden="1">
      <c r="A472" s="80"/>
      <c r="B472" s="123" t="s">
        <v>134</v>
      </c>
      <c r="C472" s="53">
        <f>C464+C466+C465</f>
        <v>5.5</v>
      </c>
      <c r="D472" s="42">
        <f>(J472-I472-H472-G472-E472-F472)/C472</f>
        <v>2323.9745454545455</v>
      </c>
      <c r="E472" s="53">
        <f t="shared" ref="E472:J472" si="81">E464+E466+E465</f>
        <v>0</v>
      </c>
      <c r="F472" s="53">
        <f t="shared" si="81"/>
        <v>3513.21</v>
      </c>
      <c r="G472" s="53">
        <f t="shared" si="81"/>
        <v>0</v>
      </c>
      <c r="H472" s="53">
        <f t="shared" si="81"/>
        <v>107.13</v>
      </c>
      <c r="I472" s="53">
        <f t="shared" si="81"/>
        <v>0</v>
      </c>
      <c r="J472" s="53">
        <f t="shared" si="81"/>
        <v>16402.2</v>
      </c>
      <c r="K472" s="42">
        <f t="shared" si="63"/>
        <v>65608.800000000003</v>
      </c>
    </row>
    <row r="473" spans="1:12" hidden="1">
      <c r="A473" s="80"/>
      <c r="B473" s="83" t="s">
        <v>138</v>
      </c>
      <c r="C473" s="53">
        <f>C467+C468</f>
        <v>5</v>
      </c>
      <c r="D473" s="42">
        <f>(J473-I473-H473-G473-E473-F473)/C473</f>
        <v>1693.02</v>
      </c>
      <c r="E473" s="53">
        <f t="shared" ref="E473:J473" si="82">E467+E468</f>
        <v>0</v>
      </c>
      <c r="F473" s="54">
        <f t="shared" si="82"/>
        <v>0</v>
      </c>
      <c r="G473" s="53">
        <f t="shared" si="82"/>
        <v>0</v>
      </c>
      <c r="H473" s="53">
        <f t="shared" si="82"/>
        <v>846.51</v>
      </c>
      <c r="I473" s="53">
        <f t="shared" si="82"/>
        <v>0</v>
      </c>
      <c r="J473" s="53">
        <f t="shared" si="82"/>
        <v>9311.61</v>
      </c>
      <c r="K473" s="42">
        <f t="shared" si="63"/>
        <v>37246.44</v>
      </c>
    </row>
    <row r="474" spans="1:12" ht="12.75" hidden="1" customHeight="1">
      <c r="A474" s="50"/>
      <c r="B474" s="50" t="s">
        <v>87</v>
      </c>
      <c r="C474" s="51"/>
      <c r="D474" s="51"/>
      <c r="E474" s="51"/>
      <c r="F474" s="52"/>
      <c r="G474" s="51"/>
      <c r="H474" s="51"/>
      <c r="I474" s="51"/>
      <c r="J474" s="51"/>
      <c r="K474" s="42"/>
    </row>
    <row r="475" spans="1:12" ht="15.75" hidden="1" customHeight="1">
      <c r="A475" s="50"/>
      <c r="B475" s="50" t="s">
        <v>88</v>
      </c>
      <c r="C475" s="51"/>
      <c r="D475" s="51"/>
      <c r="E475" s="51"/>
      <c r="F475" s="52"/>
      <c r="G475" s="51"/>
      <c r="H475" s="51"/>
      <c r="I475" s="51"/>
      <c r="J475" s="51"/>
      <c r="K475" s="42"/>
    </row>
    <row r="476" spans="1:12" ht="13.5" hidden="1" customHeight="1">
      <c r="A476" s="80">
        <v>253</v>
      </c>
      <c r="B476" s="43" t="s">
        <v>292</v>
      </c>
      <c r="C476" s="53">
        <v>1</v>
      </c>
      <c r="D476" s="53">
        <v>3245</v>
      </c>
      <c r="E476" s="53"/>
      <c r="F476" s="54">
        <v>649</v>
      </c>
      <c r="G476" s="41"/>
      <c r="H476" s="41"/>
      <c r="I476" s="41"/>
      <c r="J476" s="41">
        <f t="shared" ref="J476:J483" si="83">(D476*C476)+(H476+E476+I476+G476+F476)</f>
        <v>3894</v>
      </c>
      <c r="K476" s="42">
        <f t="shared" si="63"/>
        <v>15576</v>
      </c>
    </row>
    <row r="477" spans="1:12" hidden="1">
      <c r="A477" s="80">
        <v>254</v>
      </c>
      <c r="B477" s="43" t="s">
        <v>352</v>
      </c>
      <c r="C477" s="53">
        <v>2</v>
      </c>
      <c r="D477" s="53">
        <v>2950</v>
      </c>
      <c r="E477" s="53"/>
      <c r="F477" s="54">
        <v>1495.88</v>
      </c>
      <c r="G477" s="41"/>
      <c r="H477" s="41"/>
      <c r="I477" s="41"/>
      <c r="J477" s="41">
        <f t="shared" si="83"/>
        <v>7395.88</v>
      </c>
      <c r="K477" s="42">
        <f t="shared" si="63"/>
        <v>29583.52</v>
      </c>
    </row>
    <row r="478" spans="1:12" hidden="1">
      <c r="A478" s="80">
        <v>255</v>
      </c>
      <c r="B478" s="43" t="s">
        <v>295</v>
      </c>
      <c r="C478" s="53">
        <v>1</v>
      </c>
      <c r="D478" s="53">
        <v>2646.88</v>
      </c>
      <c r="E478" s="53"/>
      <c r="F478" s="54">
        <v>794.06</v>
      </c>
      <c r="G478" s="41"/>
      <c r="H478" s="41"/>
      <c r="I478" s="41"/>
      <c r="J478" s="41">
        <f t="shared" si="83"/>
        <v>3440.94</v>
      </c>
      <c r="K478" s="42">
        <f t="shared" ref="K478:K541" si="84">J478*4</f>
        <v>13763.76</v>
      </c>
    </row>
    <row r="479" spans="1:12" hidden="1">
      <c r="A479" s="80">
        <v>256</v>
      </c>
      <c r="B479" s="43" t="s">
        <v>208</v>
      </c>
      <c r="C479" s="53">
        <v>9</v>
      </c>
      <c r="D479" s="53">
        <v>2363.0500000000002</v>
      </c>
      <c r="E479" s="53"/>
      <c r="F479" s="54">
        <v>5976.79</v>
      </c>
      <c r="G479" s="41"/>
      <c r="H479" s="41"/>
      <c r="I479" s="41"/>
      <c r="J479" s="41">
        <f t="shared" si="83"/>
        <v>27244.240000000002</v>
      </c>
      <c r="K479" s="42">
        <f t="shared" si="84"/>
        <v>108976.96000000001</v>
      </c>
    </row>
    <row r="480" spans="1:12" s="4" customFormat="1" hidden="1">
      <c r="A480" s="80">
        <v>257</v>
      </c>
      <c r="B480" s="43" t="s">
        <v>207</v>
      </c>
      <c r="C480" s="53">
        <v>2</v>
      </c>
      <c r="D480" s="53">
        <v>2281.25</v>
      </c>
      <c r="E480" s="53"/>
      <c r="F480" s="54">
        <v>912.5</v>
      </c>
      <c r="G480" s="41"/>
      <c r="H480" s="41">
        <v>456.26</v>
      </c>
      <c r="I480" s="41"/>
      <c r="J480" s="41">
        <f t="shared" si="83"/>
        <v>5931.26</v>
      </c>
      <c r="K480" s="42">
        <f t="shared" si="84"/>
        <v>23725.040000000001</v>
      </c>
      <c r="L480" s="1"/>
    </row>
    <row r="481" spans="1:11" ht="13.5" hidden="1" customHeight="1">
      <c r="A481" s="80">
        <v>258</v>
      </c>
      <c r="B481" s="43" t="s">
        <v>227</v>
      </c>
      <c r="C481" s="53">
        <v>6</v>
      </c>
      <c r="D481" s="53">
        <v>1696.8</v>
      </c>
      <c r="E481" s="53"/>
      <c r="F481" s="54"/>
      <c r="G481" s="41"/>
      <c r="H481" s="41">
        <v>1018.08</v>
      </c>
      <c r="I481" s="41"/>
      <c r="J481" s="41">
        <f t="shared" si="83"/>
        <v>11198.88</v>
      </c>
      <c r="K481" s="42">
        <f t="shared" si="84"/>
        <v>44795.519999999997</v>
      </c>
    </row>
    <row r="482" spans="1:11" ht="13.5" hidden="1" customHeight="1">
      <c r="A482" s="80">
        <v>259</v>
      </c>
      <c r="B482" s="43" t="s">
        <v>167</v>
      </c>
      <c r="C482" s="53">
        <v>1</v>
      </c>
      <c r="D482" s="53">
        <v>1671.6</v>
      </c>
      <c r="E482" s="53"/>
      <c r="F482" s="54"/>
      <c r="G482" s="41"/>
      <c r="H482" s="41">
        <v>167.16</v>
      </c>
      <c r="I482" s="41"/>
      <c r="J482" s="41">
        <f t="shared" si="83"/>
        <v>1838.76</v>
      </c>
      <c r="K482" s="42">
        <f t="shared" si="84"/>
        <v>7355.04</v>
      </c>
    </row>
    <row r="483" spans="1:11" hidden="1">
      <c r="A483" s="80">
        <v>260</v>
      </c>
      <c r="B483" s="43" t="s">
        <v>226</v>
      </c>
      <c r="C483" s="53">
        <v>1.5</v>
      </c>
      <c r="D483" s="53">
        <v>1671.6</v>
      </c>
      <c r="E483" s="53"/>
      <c r="F483" s="54"/>
      <c r="G483" s="41"/>
      <c r="H483" s="41">
        <v>250.74</v>
      </c>
      <c r="I483" s="41"/>
      <c r="J483" s="41">
        <f t="shared" si="83"/>
        <v>2758.1399999999994</v>
      </c>
      <c r="K483" s="42">
        <f t="shared" si="84"/>
        <v>11032.559999999998</v>
      </c>
    </row>
    <row r="484" spans="1:11" hidden="1">
      <c r="A484" s="80"/>
      <c r="B484" s="55" t="s">
        <v>8</v>
      </c>
      <c r="C484" s="51">
        <f>SUM(C476:C483)</f>
        <v>23.5</v>
      </c>
      <c r="D484" s="39">
        <f>(J484-I484-H484-G484-E484-F484)/C484</f>
        <v>2211.9842553191493</v>
      </c>
      <c r="E484" s="51">
        <f t="shared" ref="E484:J484" si="85">SUM(E476:E483)</f>
        <v>0</v>
      </c>
      <c r="F484" s="52">
        <f t="shared" si="85"/>
        <v>9828.23</v>
      </c>
      <c r="G484" s="51">
        <f t="shared" si="85"/>
        <v>0</v>
      </c>
      <c r="H484" s="39">
        <f t="shared" si="85"/>
        <v>1892.2400000000002</v>
      </c>
      <c r="I484" s="51">
        <f t="shared" si="85"/>
        <v>0</v>
      </c>
      <c r="J484" s="51">
        <f t="shared" si="85"/>
        <v>63702.100000000006</v>
      </c>
      <c r="K484" s="39">
        <f t="shared" si="84"/>
        <v>254808.40000000002</v>
      </c>
    </row>
    <row r="485" spans="1:11" hidden="1">
      <c r="A485" s="80"/>
      <c r="B485" s="43" t="s">
        <v>151</v>
      </c>
      <c r="C485" s="53">
        <f>C486+C487+C488+G489</f>
        <v>23.5</v>
      </c>
      <c r="D485" s="42">
        <f>(J485-I485-H485-G485-E485-F485)/C485</f>
        <v>2211.9842553191493</v>
      </c>
      <c r="E485" s="53">
        <f t="shared" ref="E485:J485" si="86">E486+E487+E488+I489</f>
        <v>0</v>
      </c>
      <c r="F485" s="54">
        <f t="shared" si="86"/>
        <v>9828.23</v>
      </c>
      <c r="G485" s="53">
        <f t="shared" si="86"/>
        <v>0</v>
      </c>
      <c r="H485" s="53">
        <f t="shared" si="86"/>
        <v>1892.24</v>
      </c>
      <c r="I485" s="53">
        <f t="shared" si="86"/>
        <v>0</v>
      </c>
      <c r="J485" s="53">
        <f t="shared" si="86"/>
        <v>63702.100000000006</v>
      </c>
      <c r="K485" s="42">
        <f t="shared" si="84"/>
        <v>254808.40000000002</v>
      </c>
    </row>
    <row r="486" spans="1:11" hidden="1">
      <c r="A486" s="80"/>
      <c r="B486" s="83" t="s">
        <v>40</v>
      </c>
      <c r="C486" s="53">
        <f>C476+C477</f>
        <v>3</v>
      </c>
      <c r="D486" s="42">
        <f>(J486-I486-H486-G486-E486-F486)/C486</f>
        <v>3048.3333333333335</v>
      </c>
      <c r="E486" s="53">
        <f t="shared" ref="E486:J486" si="87">E476+E477</f>
        <v>0</v>
      </c>
      <c r="F486" s="53">
        <f t="shared" si="87"/>
        <v>2144.88</v>
      </c>
      <c r="G486" s="53">
        <f t="shared" si="87"/>
        <v>0</v>
      </c>
      <c r="H486" s="53">
        <f t="shared" si="87"/>
        <v>0</v>
      </c>
      <c r="I486" s="53">
        <f t="shared" si="87"/>
        <v>0</v>
      </c>
      <c r="J486" s="53">
        <f t="shared" si="87"/>
        <v>11289.880000000001</v>
      </c>
      <c r="K486" s="42">
        <f t="shared" si="84"/>
        <v>45159.520000000004</v>
      </c>
    </row>
    <row r="487" spans="1:11" hidden="1">
      <c r="A487" s="80"/>
      <c r="B487" s="123" t="s">
        <v>134</v>
      </c>
      <c r="C487" s="53">
        <f>C478+C479+C480</f>
        <v>12</v>
      </c>
      <c r="D487" s="42">
        <f>(J487-I487-H487-G487-E487-F487)/C487</f>
        <v>2373.0691666666667</v>
      </c>
      <c r="E487" s="53">
        <f t="shared" ref="E487:J487" si="88">E478+E479+E480</f>
        <v>0</v>
      </c>
      <c r="F487" s="53">
        <f t="shared" si="88"/>
        <v>7683.35</v>
      </c>
      <c r="G487" s="53">
        <f t="shared" si="88"/>
        <v>0</v>
      </c>
      <c r="H487" s="53">
        <f t="shared" si="88"/>
        <v>456.26</v>
      </c>
      <c r="I487" s="53">
        <f t="shared" si="88"/>
        <v>0</v>
      </c>
      <c r="J487" s="53">
        <f t="shared" si="88"/>
        <v>36616.44</v>
      </c>
      <c r="K487" s="42">
        <f t="shared" si="84"/>
        <v>146465.76</v>
      </c>
    </row>
    <row r="488" spans="1:11" ht="12" hidden="1" customHeight="1">
      <c r="A488" s="80"/>
      <c r="B488" s="83" t="s">
        <v>138</v>
      </c>
      <c r="C488" s="53">
        <f>C481+C482+C483</f>
        <v>8.5</v>
      </c>
      <c r="D488" s="42">
        <f>(J488-I488-H488-G488-E488-F488)/C488</f>
        <v>1689.3882352941175</v>
      </c>
      <c r="E488" s="53">
        <f t="shared" ref="E488:J488" si="89">E481+E482+E483</f>
        <v>0</v>
      </c>
      <c r="F488" s="53">
        <f t="shared" si="89"/>
        <v>0</v>
      </c>
      <c r="G488" s="53">
        <f t="shared" si="89"/>
        <v>0</v>
      </c>
      <c r="H488" s="53">
        <f t="shared" si="89"/>
        <v>1435.98</v>
      </c>
      <c r="I488" s="53">
        <f t="shared" si="89"/>
        <v>0</v>
      </c>
      <c r="J488" s="53">
        <f t="shared" si="89"/>
        <v>15795.779999999999</v>
      </c>
      <c r="K488" s="42">
        <f t="shared" si="84"/>
        <v>63183.119999999995</v>
      </c>
    </row>
    <row r="489" spans="1:11" ht="17.25" hidden="1" customHeight="1">
      <c r="A489" s="50"/>
      <c r="B489" s="50" t="s">
        <v>402</v>
      </c>
      <c r="C489" s="51"/>
      <c r="D489" s="51"/>
      <c r="E489" s="51"/>
      <c r="F489" s="52"/>
      <c r="G489" s="51"/>
      <c r="H489" s="51"/>
      <c r="I489" s="51"/>
      <c r="J489" s="51"/>
      <c r="K489" s="42"/>
    </row>
    <row r="490" spans="1:11" ht="14.25" hidden="1" customHeight="1">
      <c r="A490" s="80">
        <v>261</v>
      </c>
      <c r="B490" s="43" t="s">
        <v>292</v>
      </c>
      <c r="C490" s="53">
        <v>1</v>
      </c>
      <c r="D490" s="53">
        <v>3474.63</v>
      </c>
      <c r="E490" s="53"/>
      <c r="F490" s="54">
        <v>1042.3900000000001</v>
      </c>
      <c r="G490" s="41"/>
      <c r="H490" s="41"/>
      <c r="I490" s="41"/>
      <c r="J490" s="41">
        <f t="shared" ref="J490:J498" si="90">(D490*C490)+(H490+E490+I490+G490+F490)</f>
        <v>4517.0200000000004</v>
      </c>
      <c r="K490" s="42">
        <f t="shared" si="84"/>
        <v>18068.080000000002</v>
      </c>
    </row>
    <row r="491" spans="1:11" hidden="1">
      <c r="A491" s="80">
        <v>262</v>
      </c>
      <c r="B491" s="43" t="s">
        <v>196</v>
      </c>
      <c r="C491" s="53">
        <v>0.75</v>
      </c>
      <c r="D491" s="53">
        <v>3158.75</v>
      </c>
      <c r="E491" s="53"/>
      <c r="F491" s="54">
        <v>710.72</v>
      </c>
      <c r="G491" s="41"/>
      <c r="H491" s="41"/>
      <c r="I491" s="41"/>
      <c r="J491" s="41">
        <f t="shared" si="90"/>
        <v>3079.7825000000003</v>
      </c>
      <c r="K491" s="42">
        <f t="shared" si="84"/>
        <v>12319.130000000001</v>
      </c>
    </row>
    <row r="492" spans="1:11" hidden="1">
      <c r="A492" s="80">
        <v>263</v>
      </c>
      <c r="B492" s="43" t="s">
        <v>295</v>
      </c>
      <c r="C492" s="53">
        <v>1</v>
      </c>
      <c r="D492" s="53">
        <v>2646.88</v>
      </c>
      <c r="E492" s="53"/>
      <c r="F492" s="54">
        <v>794.06</v>
      </c>
      <c r="G492" s="41"/>
      <c r="H492" s="41"/>
      <c r="I492" s="41"/>
      <c r="J492" s="41">
        <f t="shared" si="90"/>
        <v>3440.94</v>
      </c>
      <c r="K492" s="42">
        <f t="shared" si="84"/>
        <v>13763.76</v>
      </c>
    </row>
    <row r="493" spans="1:11" hidden="1">
      <c r="A493" s="80">
        <v>264</v>
      </c>
      <c r="B493" s="43" t="s">
        <v>208</v>
      </c>
      <c r="C493" s="53">
        <v>4.75</v>
      </c>
      <c r="D493" s="53">
        <v>2324.41</v>
      </c>
      <c r="E493" s="53"/>
      <c r="F493" s="54">
        <v>2466.42</v>
      </c>
      <c r="G493" s="41"/>
      <c r="H493" s="41"/>
      <c r="I493" s="41"/>
      <c r="J493" s="41">
        <f t="shared" si="90"/>
        <v>13507.367499999998</v>
      </c>
      <c r="K493" s="42">
        <f t="shared" si="84"/>
        <v>54029.469999999994</v>
      </c>
    </row>
    <row r="494" spans="1:11" hidden="1">
      <c r="A494" s="80">
        <v>265</v>
      </c>
      <c r="B494" s="43" t="s">
        <v>209</v>
      </c>
      <c r="C494" s="53">
        <v>0.75</v>
      </c>
      <c r="D494" s="53">
        <v>2147.08</v>
      </c>
      <c r="E494" s="53"/>
      <c r="F494" s="54">
        <v>281.35000000000002</v>
      </c>
      <c r="G494" s="41"/>
      <c r="H494" s="41"/>
      <c r="I494" s="41"/>
      <c r="J494" s="41">
        <f t="shared" si="90"/>
        <v>1891.6599999999999</v>
      </c>
      <c r="K494" s="42">
        <f t="shared" si="84"/>
        <v>7566.6399999999994</v>
      </c>
    </row>
    <row r="495" spans="1:11" ht="12" hidden="1" customHeight="1">
      <c r="A495" s="80">
        <v>266</v>
      </c>
      <c r="B495" s="43" t="s">
        <v>207</v>
      </c>
      <c r="C495" s="53">
        <v>1</v>
      </c>
      <c r="D495" s="53">
        <v>2017.5</v>
      </c>
      <c r="E495" s="53"/>
      <c r="F495" s="54">
        <v>201.75</v>
      </c>
      <c r="G495" s="41"/>
      <c r="H495" s="41">
        <v>201.75</v>
      </c>
      <c r="I495" s="41"/>
      <c r="J495" s="41">
        <f t="shared" si="90"/>
        <v>2421</v>
      </c>
      <c r="K495" s="42">
        <f t="shared" si="84"/>
        <v>9684</v>
      </c>
    </row>
    <row r="496" spans="1:11" ht="12.75" hidden="1" customHeight="1">
      <c r="A496" s="80">
        <v>267</v>
      </c>
      <c r="B496" s="43" t="s">
        <v>89</v>
      </c>
      <c r="C496" s="53">
        <v>4.25</v>
      </c>
      <c r="D496" s="53">
        <v>1696.8</v>
      </c>
      <c r="E496" s="53"/>
      <c r="F496" s="54"/>
      <c r="G496" s="41"/>
      <c r="H496" s="41">
        <v>721.14</v>
      </c>
      <c r="I496" s="41"/>
      <c r="J496" s="41">
        <f t="shared" si="90"/>
        <v>7932.54</v>
      </c>
      <c r="K496" s="42">
        <f t="shared" si="84"/>
        <v>31730.16</v>
      </c>
    </row>
    <row r="497" spans="1:12" ht="12" hidden="1" customHeight="1">
      <c r="A497" s="80">
        <v>268</v>
      </c>
      <c r="B497" s="43" t="s">
        <v>164</v>
      </c>
      <c r="C497" s="53">
        <v>0.5</v>
      </c>
      <c r="D497" s="53">
        <v>1671.6</v>
      </c>
      <c r="E497" s="53"/>
      <c r="F497" s="54"/>
      <c r="G497" s="41"/>
      <c r="H497" s="41">
        <v>83.58</v>
      </c>
      <c r="I497" s="41"/>
      <c r="J497" s="41">
        <f t="shared" si="90"/>
        <v>919.38</v>
      </c>
      <c r="K497" s="42">
        <f t="shared" si="84"/>
        <v>3677.52</v>
      </c>
    </row>
    <row r="498" spans="1:12" ht="19.5" hidden="1" customHeight="1">
      <c r="A498" s="80">
        <v>269</v>
      </c>
      <c r="B498" s="43" t="s">
        <v>166</v>
      </c>
      <c r="C498" s="53">
        <v>0.75</v>
      </c>
      <c r="D498" s="53">
        <v>1671.6</v>
      </c>
      <c r="E498" s="53"/>
      <c r="F498" s="54"/>
      <c r="G498" s="41"/>
      <c r="H498" s="41">
        <v>125.37</v>
      </c>
      <c r="I498" s="41"/>
      <c r="J498" s="41">
        <f t="shared" si="90"/>
        <v>1379.0699999999997</v>
      </c>
      <c r="K498" s="42">
        <f t="shared" si="84"/>
        <v>5516.2799999999988</v>
      </c>
    </row>
    <row r="499" spans="1:12" ht="15.75" hidden="1" customHeight="1">
      <c r="A499" s="80"/>
      <c r="B499" s="55" t="s">
        <v>8</v>
      </c>
      <c r="C499" s="51">
        <f>SUM(C490:C498)</f>
        <v>14.75</v>
      </c>
      <c r="D499" s="39">
        <f>(J499-I499-H499-G499-E499-F499)/C499</f>
        <v>2200.6935593220337</v>
      </c>
      <c r="E499" s="51">
        <f t="shared" ref="E499:J499" si="91">SUM(E490:E498)</f>
        <v>0</v>
      </c>
      <c r="F499" s="52">
        <f t="shared" si="91"/>
        <v>5496.6900000000005</v>
      </c>
      <c r="G499" s="51">
        <f t="shared" si="91"/>
        <v>0</v>
      </c>
      <c r="H499" s="39">
        <f t="shared" si="91"/>
        <v>1131.8400000000001</v>
      </c>
      <c r="I499" s="51">
        <f t="shared" si="91"/>
        <v>0</v>
      </c>
      <c r="J499" s="51">
        <f t="shared" si="91"/>
        <v>39088.759999999995</v>
      </c>
      <c r="K499" s="39">
        <f t="shared" si="84"/>
        <v>156355.03999999998</v>
      </c>
    </row>
    <row r="500" spans="1:12" hidden="1">
      <c r="A500" s="80"/>
      <c r="B500" s="43" t="s">
        <v>152</v>
      </c>
      <c r="C500" s="53">
        <f>C501+C502+C503+G504</f>
        <v>14.75</v>
      </c>
      <c r="D500" s="42">
        <f>(J500-I500-H500-G500-E500-F500)/C500</f>
        <v>2200.6935593220337</v>
      </c>
      <c r="E500" s="53">
        <f t="shared" ref="E500:J500" si="92">E501+E502+E503+I504</f>
        <v>0</v>
      </c>
      <c r="F500" s="54">
        <f t="shared" si="92"/>
        <v>5496.6900000000005</v>
      </c>
      <c r="G500" s="53">
        <f t="shared" si="92"/>
        <v>0</v>
      </c>
      <c r="H500" s="53">
        <f t="shared" si="92"/>
        <v>1131.8400000000001</v>
      </c>
      <c r="I500" s="53">
        <f t="shared" si="92"/>
        <v>0</v>
      </c>
      <c r="J500" s="53">
        <f t="shared" si="92"/>
        <v>39088.76</v>
      </c>
      <c r="K500" s="42">
        <f t="shared" si="84"/>
        <v>156355.04</v>
      </c>
    </row>
    <row r="501" spans="1:12" hidden="1">
      <c r="A501" s="80"/>
      <c r="B501" s="83" t="s">
        <v>40</v>
      </c>
      <c r="C501" s="53">
        <f>C490+C491</f>
        <v>1.75</v>
      </c>
      <c r="D501" s="42">
        <f>(J501-I501-H501-G501-E501-F501)/C501</f>
        <v>3339.2528571428579</v>
      </c>
      <c r="E501" s="53">
        <f t="shared" ref="E501:J501" si="93">E490+E491</f>
        <v>0</v>
      </c>
      <c r="F501" s="53">
        <f t="shared" si="93"/>
        <v>1753.1100000000001</v>
      </c>
      <c r="G501" s="53">
        <f t="shared" si="93"/>
        <v>0</v>
      </c>
      <c r="H501" s="53">
        <f t="shared" si="93"/>
        <v>0</v>
      </c>
      <c r="I501" s="53">
        <f t="shared" si="93"/>
        <v>0</v>
      </c>
      <c r="J501" s="53">
        <f t="shared" si="93"/>
        <v>7596.8025000000007</v>
      </c>
      <c r="K501" s="42">
        <f t="shared" si="84"/>
        <v>30387.210000000003</v>
      </c>
    </row>
    <row r="502" spans="1:12" hidden="1">
      <c r="A502" s="80"/>
      <c r="B502" s="123" t="s">
        <v>134</v>
      </c>
      <c r="C502" s="53">
        <f>C492+C493+C494+C495</f>
        <v>7.5</v>
      </c>
      <c r="D502" s="42">
        <f>(J502-I502-H502-G502-E502-F502)/C502</f>
        <v>2308.7516666666661</v>
      </c>
      <c r="E502" s="53">
        <f t="shared" ref="E502:J502" si="94">E492+E493+E494+E495</f>
        <v>0</v>
      </c>
      <c r="F502" s="53">
        <f t="shared" si="94"/>
        <v>3743.58</v>
      </c>
      <c r="G502" s="53">
        <f t="shared" si="94"/>
        <v>0</v>
      </c>
      <c r="H502" s="53">
        <f t="shared" si="94"/>
        <v>201.75</v>
      </c>
      <c r="I502" s="53">
        <f t="shared" si="94"/>
        <v>0</v>
      </c>
      <c r="J502" s="53">
        <f t="shared" si="94"/>
        <v>21260.967499999999</v>
      </c>
      <c r="K502" s="42">
        <f t="shared" si="84"/>
        <v>85043.87</v>
      </c>
    </row>
    <row r="503" spans="1:12" hidden="1">
      <c r="A503" s="80"/>
      <c r="B503" s="83" t="s">
        <v>138</v>
      </c>
      <c r="C503" s="53">
        <f>C496+C497+C498</f>
        <v>5.5</v>
      </c>
      <c r="D503" s="42">
        <f>(J503-I503-H503-G503-E503-F503)/C503</f>
        <v>1691.0727272727272</v>
      </c>
      <c r="E503" s="53">
        <f t="shared" ref="E503:J503" si="95">E496+E497+E498</f>
        <v>0</v>
      </c>
      <c r="F503" s="53">
        <f t="shared" si="95"/>
        <v>0</v>
      </c>
      <c r="G503" s="53">
        <f t="shared" si="95"/>
        <v>0</v>
      </c>
      <c r="H503" s="53">
        <f t="shared" si="95"/>
        <v>930.09</v>
      </c>
      <c r="I503" s="53">
        <f t="shared" si="95"/>
        <v>0</v>
      </c>
      <c r="J503" s="53">
        <f t="shared" si="95"/>
        <v>10230.99</v>
      </c>
      <c r="K503" s="42">
        <f t="shared" si="84"/>
        <v>40923.96</v>
      </c>
    </row>
    <row r="504" spans="1:12" s="4" customFormat="1" ht="8.25" hidden="1" customHeight="1">
      <c r="A504" s="80"/>
      <c r="B504" s="55"/>
      <c r="C504" s="51"/>
      <c r="D504" s="51"/>
      <c r="E504" s="51"/>
      <c r="F504" s="52"/>
      <c r="G504" s="41"/>
      <c r="H504" s="41"/>
      <c r="I504" s="41"/>
      <c r="J504" s="51"/>
      <c r="K504" s="42"/>
      <c r="L504" s="1"/>
    </row>
    <row r="505" spans="1:12" ht="16.5" hidden="1" customHeight="1">
      <c r="A505" s="50"/>
      <c r="B505" s="50" t="s">
        <v>90</v>
      </c>
      <c r="C505" s="51"/>
      <c r="D505" s="51"/>
      <c r="E505" s="51"/>
      <c r="F505" s="52"/>
      <c r="G505" s="51"/>
      <c r="H505" s="51"/>
      <c r="I505" s="51"/>
      <c r="J505" s="51"/>
      <c r="K505" s="42"/>
    </row>
    <row r="506" spans="1:12" hidden="1">
      <c r="A506" s="50"/>
      <c r="B506" s="50" t="s">
        <v>91</v>
      </c>
      <c r="C506" s="51"/>
      <c r="D506" s="51"/>
      <c r="E506" s="51"/>
      <c r="F506" s="52"/>
      <c r="G506" s="51"/>
      <c r="H506" s="51"/>
      <c r="I506" s="51"/>
      <c r="J506" s="51"/>
      <c r="K506" s="42"/>
    </row>
    <row r="507" spans="1:12" ht="13.5" hidden="1" customHeight="1">
      <c r="A507" s="80">
        <v>270</v>
      </c>
      <c r="B507" s="43" t="s">
        <v>327</v>
      </c>
      <c r="C507" s="53">
        <v>0.5</v>
      </c>
      <c r="D507" s="53">
        <v>3426.56</v>
      </c>
      <c r="E507" s="53"/>
      <c r="F507" s="54"/>
      <c r="G507" s="41">
        <v>205.59</v>
      </c>
      <c r="H507" s="41"/>
      <c r="I507" s="41"/>
      <c r="J507" s="126">
        <f t="shared" ref="J507:J512" si="96">(D507*C507)+(H507+E507+I507+G507+F507)</f>
        <v>1918.87</v>
      </c>
      <c r="K507" s="42">
        <f t="shared" si="84"/>
        <v>7675.48</v>
      </c>
    </row>
    <row r="508" spans="1:12" hidden="1">
      <c r="A508" s="80">
        <v>271</v>
      </c>
      <c r="B508" s="43" t="s">
        <v>353</v>
      </c>
      <c r="C508" s="53">
        <v>5.25</v>
      </c>
      <c r="D508" s="53">
        <v>3267.14</v>
      </c>
      <c r="E508" s="53"/>
      <c r="F508" s="54">
        <v>4183.2</v>
      </c>
      <c r="G508" s="41">
        <v>2058.3000000000002</v>
      </c>
      <c r="H508" s="41"/>
      <c r="I508" s="41"/>
      <c r="J508" s="126">
        <f t="shared" si="96"/>
        <v>23393.985000000001</v>
      </c>
      <c r="K508" s="42">
        <f t="shared" si="84"/>
        <v>93575.94</v>
      </c>
    </row>
    <row r="509" spans="1:12" hidden="1">
      <c r="A509" s="80">
        <v>272</v>
      </c>
      <c r="B509" s="43" t="s">
        <v>328</v>
      </c>
      <c r="C509" s="53">
        <v>1</v>
      </c>
      <c r="D509" s="53">
        <v>2785.75</v>
      </c>
      <c r="E509" s="53"/>
      <c r="F509" s="54">
        <v>936.01</v>
      </c>
      <c r="G509" s="41">
        <v>334.29</v>
      </c>
      <c r="H509" s="41"/>
      <c r="I509" s="41"/>
      <c r="J509" s="41">
        <f t="shared" si="96"/>
        <v>4056.05</v>
      </c>
      <c r="K509" s="42">
        <f t="shared" si="84"/>
        <v>16224.2</v>
      </c>
    </row>
    <row r="510" spans="1:12" hidden="1">
      <c r="A510" s="80">
        <v>273</v>
      </c>
      <c r="B510" s="43" t="s">
        <v>354</v>
      </c>
      <c r="C510" s="53">
        <v>4.5</v>
      </c>
      <c r="D510" s="53">
        <v>2490.41</v>
      </c>
      <c r="E510" s="53"/>
      <c r="F510" s="54">
        <v>3496.01</v>
      </c>
      <c r="G510" s="41">
        <v>1344.82</v>
      </c>
      <c r="H510" s="41"/>
      <c r="I510" s="41"/>
      <c r="J510" s="41">
        <f t="shared" si="96"/>
        <v>16047.674999999999</v>
      </c>
      <c r="K510" s="42">
        <f t="shared" si="84"/>
        <v>64190.7</v>
      </c>
    </row>
    <row r="511" spans="1:12" hidden="1">
      <c r="A511" s="80">
        <v>274</v>
      </c>
      <c r="B511" s="43" t="s">
        <v>355</v>
      </c>
      <c r="C511" s="53">
        <v>4.5</v>
      </c>
      <c r="D511" s="53">
        <v>2374.44</v>
      </c>
      <c r="E511" s="53"/>
      <c r="F511" s="54">
        <v>2840.74</v>
      </c>
      <c r="G511" s="41">
        <v>1282.2</v>
      </c>
      <c r="H511" s="41"/>
      <c r="I511" s="41"/>
      <c r="J511" s="41">
        <f t="shared" si="96"/>
        <v>14807.919999999998</v>
      </c>
      <c r="K511" s="42">
        <f t="shared" si="84"/>
        <v>59231.679999999993</v>
      </c>
    </row>
    <row r="512" spans="1:12" ht="14.25" hidden="1" customHeight="1">
      <c r="A512" s="80">
        <v>275</v>
      </c>
      <c r="B512" s="43" t="s">
        <v>92</v>
      </c>
      <c r="C512" s="53">
        <v>4.5</v>
      </c>
      <c r="D512" s="53">
        <v>1696.8</v>
      </c>
      <c r="E512" s="53"/>
      <c r="F512" s="54"/>
      <c r="G512" s="41">
        <v>954.45</v>
      </c>
      <c r="H512" s="41">
        <v>859</v>
      </c>
      <c r="I512" s="41"/>
      <c r="J512" s="41">
        <f t="shared" si="96"/>
        <v>9449.0499999999993</v>
      </c>
      <c r="K512" s="42">
        <f t="shared" si="84"/>
        <v>37796.199999999997</v>
      </c>
    </row>
    <row r="513" spans="1:11" hidden="1">
      <c r="A513" s="80"/>
      <c r="B513" s="55" t="s">
        <v>8</v>
      </c>
      <c r="C513" s="51">
        <f>SUM(C507:C512)</f>
        <v>20.25</v>
      </c>
      <c r="D513" s="39">
        <f>(J513-I513-H513-G513-E513-F513)/C513</f>
        <v>2527.355061728395</v>
      </c>
      <c r="E513" s="51">
        <f t="shared" ref="E513:J513" si="97">SUM(E507:E512)</f>
        <v>0</v>
      </c>
      <c r="F513" s="52">
        <f t="shared" si="97"/>
        <v>11455.960000000001</v>
      </c>
      <c r="G513" s="39">
        <f t="shared" si="97"/>
        <v>6179.65</v>
      </c>
      <c r="H513" s="39">
        <f t="shared" si="97"/>
        <v>859</v>
      </c>
      <c r="I513" s="51">
        <f t="shared" si="97"/>
        <v>0</v>
      </c>
      <c r="J513" s="51">
        <f t="shared" si="97"/>
        <v>69673.55</v>
      </c>
      <c r="K513" s="39">
        <f t="shared" si="84"/>
        <v>278694.2</v>
      </c>
    </row>
    <row r="514" spans="1:11" hidden="1">
      <c r="A514" s="80"/>
      <c r="B514" s="43" t="s">
        <v>153</v>
      </c>
      <c r="C514" s="53">
        <f>C515+C516+C517+G518</f>
        <v>20.25</v>
      </c>
      <c r="D514" s="42">
        <f>(J514-I514-H514-G514-E514-F514)/C514</f>
        <v>2527.355061728395</v>
      </c>
      <c r="E514" s="53">
        <f>E515+E516+E517+I518</f>
        <v>0</v>
      </c>
      <c r="F514" s="54">
        <f>F515+F516+F517+J518</f>
        <v>11455.96</v>
      </c>
      <c r="G514" s="53">
        <f>G515+G516+G517+J518</f>
        <v>6179.6500000000005</v>
      </c>
      <c r="H514" s="53">
        <f>H515+H516+H517</f>
        <v>859</v>
      </c>
      <c r="I514" s="53">
        <f>I515+I516+I517</f>
        <v>0</v>
      </c>
      <c r="J514" s="53">
        <f>J515+J516+J517</f>
        <v>69673.55</v>
      </c>
      <c r="K514" s="42">
        <f t="shared" si="84"/>
        <v>278694.2</v>
      </c>
    </row>
    <row r="515" spans="1:11" hidden="1">
      <c r="A515" s="80"/>
      <c r="B515" s="83" t="s">
        <v>40</v>
      </c>
      <c r="C515" s="53">
        <f>C507+C508</f>
        <v>5.75</v>
      </c>
      <c r="D515" s="42">
        <f>(J515-I515-H515-G515-E515-F515)/C515</f>
        <v>3281.0026086956523</v>
      </c>
      <c r="E515" s="53">
        <f t="shared" ref="E515:J515" si="98">E507+E508</f>
        <v>0</v>
      </c>
      <c r="F515" s="53">
        <f t="shared" si="98"/>
        <v>4183.2</v>
      </c>
      <c r="G515" s="53">
        <f t="shared" si="98"/>
        <v>2263.8900000000003</v>
      </c>
      <c r="H515" s="53">
        <f t="shared" si="98"/>
        <v>0</v>
      </c>
      <c r="I515" s="53">
        <f t="shared" si="98"/>
        <v>0</v>
      </c>
      <c r="J515" s="53">
        <f t="shared" si="98"/>
        <v>25312.855</v>
      </c>
      <c r="K515" s="42">
        <f t="shared" si="84"/>
        <v>101251.42</v>
      </c>
    </row>
    <row r="516" spans="1:11" hidden="1">
      <c r="A516" s="80"/>
      <c r="B516" s="123" t="s">
        <v>134</v>
      </c>
      <c r="C516" s="53">
        <f>C509+C510+C511</f>
        <v>10</v>
      </c>
      <c r="D516" s="42">
        <f>(J516-I516-H516-G516-E516-F516)/C516</f>
        <v>2467.7574999999997</v>
      </c>
      <c r="E516" s="53">
        <f t="shared" ref="E516:J516" si="99">E509+E510+E511</f>
        <v>0</v>
      </c>
      <c r="F516" s="53">
        <f t="shared" si="99"/>
        <v>7272.76</v>
      </c>
      <c r="G516" s="53">
        <f t="shared" si="99"/>
        <v>2961.31</v>
      </c>
      <c r="H516" s="53">
        <f t="shared" si="99"/>
        <v>0</v>
      </c>
      <c r="I516" s="53">
        <f t="shared" si="99"/>
        <v>0</v>
      </c>
      <c r="J516" s="53">
        <f t="shared" si="99"/>
        <v>34911.644999999997</v>
      </c>
      <c r="K516" s="42">
        <f t="shared" si="84"/>
        <v>139646.57999999999</v>
      </c>
    </row>
    <row r="517" spans="1:11" ht="17.25" hidden="1" customHeight="1">
      <c r="A517" s="80"/>
      <c r="B517" s="83" t="s">
        <v>138</v>
      </c>
      <c r="C517" s="53">
        <f>C512</f>
        <v>4.5</v>
      </c>
      <c r="D517" s="42">
        <f>(J517-I517-H517-G517-E517-F517)/C517</f>
        <v>1696.8</v>
      </c>
      <c r="E517" s="53">
        <f t="shared" ref="E517:J517" si="100">E512</f>
        <v>0</v>
      </c>
      <c r="F517" s="54">
        <f t="shared" si="100"/>
        <v>0</v>
      </c>
      <c r="G517" s="53">
        <f t="shared" si="100"/>
        <v>954.45</v>
      </c>
      <c r="H517" s="53">
        <f t="shared" si="100"/>
        <v>859</v>
      </c>
      <c r="I517" s="53">
        <f t="shared" si="100"/>
        <v>0</v>
      </c>
      <c r="J517" s="53">
        <f t="shared" si="100"/>
        <v>9449.0499999999993</v>
      </c>
      <c r="K517" s="42">
        <f t="shared" si="84"/>
        <v>37796.199999999997</v>
      </c>
    </row>
    <row r="518" spans="1:11" hidden="1">
      <c r="A518" s="50"/>
      <c r="B518" s="50" t="s">
        <v>93</v>
      </c>
      <c r="C518" s="51"/>
      <c r="D518" s="51"/>
      <c r="E518" s="51"/>
      <c r="F518" s="52"/>
      <c r="G518" s="51"/>
      <c r="H518" s="51"/>
      <c r="I518" s="51"/>
      <c r="J518" s="51"/>
      <c r="K518" s="42"/>
    </row>
    <row r="519" spans="1:11" hidden="1">
      <c r="A519" s="80">
        <v>276</v>
      </c>
      <c r="B519" s="43" t="s">
        <v>356</v>
      </c>
      <c r="C519" s="53">
        <v>0.5</v>
      </c>
      <c r="D519" s="53">
        <v>2532.5</v>
      </c>
      <c r="E519" s="53"/>
      <c r="F519" s="54"/>
      <c r="G519" s="41">
        <v>151.94999999999999</v>
      </c>
      <c r="H519" s="41"/>
      <c r="I519" s="41"/>
      <c r="J519" s="41">
        <f>(D519*C519)+(H519+E519+I519+G519+F519)</f>
        <v>1418.2</v>
      </c>
      <c r="K519" s="42">
        <f t="shared" si="84"/>
        <v>5672.8</v>
      </c>
    </row>
    <row r="520" spans="1:11" hidden="1">
      <c r="A520" s="80">
        <v>277</v>
      </c>
      <c r="B520" s="43" t="s">
        <v>164</v>
      </c>
      <c r="C520" s="53">
        <v>0.5</v>
      </c>
      <c r="D520" s="53">
        <v>1671.6</v>
      </c>
      <c r="E520" s="53"/>
      <c r="F520" s="54"/>
      <c r="G520" s="41">
        <v>104.47499999999999</v>
      </c>
      <c r="H520" s="41">
        <v>94.03</v>
      </c>
      <c r="I520" s="41"/>
      <c r="J520" s="41">
        <f>(D520*C520)+(H520+E520+I520+G520+F520)</f>
        <v>1034.3049999999998</v>
      </c>
      <c r="K520" s="42">
        <f t="shared" si="84"/>
        <v>4137.2199999999993</v>
      </c>
    </row>
    <row r="521" spans="1:11" hidden="1">
      <c r="A521" s="80"/>
      <c r="B521" s="55" t="s">
        <v>8</v>
      </c>
      <c r="C521" s="51">
        <f>SUM(C519:C520)</f>
        <v>1</v>
      </c>
      <c r="D521" s="39">
        <f>(J521-I521-H521-G521-E521-F521)/C521</f>
        <v>2102.0500000000002</v>
      </c>
      <c r="E521" s="52">
        <f t="shared" ref="E521:J521" si="101">SUM(E519:E520)</f>
        <v>0</v>
      </c>
      <c r="F521" s="52">
        <f t="shared" si="101"/>
        <v>0</v>
      </c>
      <c r="G521" s="39">
        <f t="shared" si="101"/>
        <v>256.42499999999995</v>
      </c>
      <c r="H521" s="39">
        <f t="shared" si="101"/>
        <v>94.03</v>
      </c>
      <c r="I521" s="39">
        <f t="shared" si="101"/>
        <v>0</v>
      </c>
      <c r="J521" s="51">
        <f t="shared" si="101"/>
        <v>2452.5050000000001</v>
      </c>
      <c r="K521" s="39">
        <f t="shared" si="84"/>
        <v>9810.02</v>
      </c>
    </row>
    <row r="522" spans="1:11" hidden="1">
      <c r="A522" s="50"/>
      <c r="B522" s="50" t="s">
        <v>403</v>
      </c>
      <c r="C522" s="51"/>
      <c r="D522" s="51"/>
      <c r="E522" s="51"/>
      <c r="F522" s="52"/>
      <c r="G522" s="51"/>
      <c r="H522" s="51"/>
      <c r="I522" s="51"/>
      <c r="J522" s="51"/>
      <c r="K522" s="42"/>
    </row>
    <row r="523" spans="1:11" hidden="1">
      <c r="A523" s="50"/>
      <c r="B523" s="50" t="s">
        <v>176</v>
      </c>
      <c r="C523" s="51"/>
      <c r="D523" s="51"/>
      <c r="E523" s="51"/>
      <c r="F523" s="52"/>
      <c r="G523" s="51"/>
      <c r="H523" s="51"/>
      <c r="I523" s="51"/>
      <c r="J523" s="51"/>
      <c r="K523" s="42"/>
    </row>
    <row r="524" spans="1:11" hidden="1">
      <c r="A524" s="80">
        <v>278</v>
      </c>
      <c r="B524" s="43" t="s">
        <v>292</v>
      </c>
      <c r="C524" s="53">
        <v>1</v>
      </c>
      <c r="D524" s="53">
        <v>3474.62</v>
      </c>
      <c r="E524" s="53"/>
      <c r="F524" s="54">
        <v>1167.47</v>
      </c>
      <c r="G524" s="41">
        <v>416.96</v>
      </c>
      <c r="H524" s="41"/>
      <c r="I524" s="41"/>
      <c r="J524" s="41">
        <f t="shared" ref="J524:J530" si="102">(D524*C524)+(H524+E524+I524+G524+F524)</f>
        <v>5059.05</v>
      </c>
      <c r="K524" s="42">
        <f t="shared" si="84"/>
        <v>20236.2</v>
      </c>
    </row>
    <row r="525" spans="1:11" hidden="1">
      <c r="A525" s="80">
        <v>279</v>
      </c>
      <c r="B525" s="46" t="s">
        <v>182</v>
      </c>
      <c r="C525" s="47">
        <v>1</v>
      </c>
      <c r="D525" s="53">
        <v>2532.5</v>
      </c>
      <c r="E525" s="53"/>
      <c r="F525" s="54"/>
      <c r="G525" s="41">
        <v>303.89999999999998</v>
      </c>
      <c r="H525" s="41"/>
      <c r="I525" s="41"/>
      <c r="J525" s="41">
        <f t="shared" si="102"/>
        <v>2836.4</v>
      </c>
      <c r="K525" s="42">
        <f t="shared" si="84"/>
        <v>11345.6</v>
      </c>
    </row>
    <row r="526" spans="1:11" hidden="1">
      <c r="A526" s="80">
        <v>280</v>
      </c>
      <c r="B526" s="43" t="s">
        <v>295</v>
      </c>
      <c r="C526" s="53">
        <v>1</v>
      </c>
      <c r="D526" s="53">
        <v>2646.87</v>
      </c>
      <c r="E526" s="53"/>
      <c r="F526" s="54">
        <v>889.35</v>
      </c>
      <c r="G526" s="41">
        <v>317.63</v>
      </c>
      <c r="H526" s="41"/>
      <c r="I526" s="41"/>
      <c r="J526" s="41">
        <f t="shared" si="102"/>
        <v>3853.85</v>
      </c>
      <c r="K526" s="42">
        <f t="shared" si="84"/>
        <v>15415.4</v>
      </c>
    </row>
    <row r="527" spans="1:11" hidden="1">
      <c r="A527" s="80">
        <v>281</v>
      </c>
      <c r="B527" s="43" t="s">
        <v>207</v>
      </c>
      <c r="C527" s="53">
        <v>2</v>
      </c>
      <c r="D527" s="53">
        <v>2211.87</v>
      </c>
      <c r="E527" s="53"/>
      <c r="F527" s="54">
        <v>990.92</v>
      </c>
      <c r="G527" s="41">
        <v>530.85</v>
      </c>
      <c r="H527" s="41">
        <v>495.46</v>
      </c>
      <c r="I527" s="41"/>
      <c r="J527" s="41">
        <f t="shared" si="102"/>
        <v>6440.9699999999993</v>
      </c>
      <c r="K527" s="42">
        <f t="shared" si="84"/>
        <v>25763.879999999997</v>
      </c>
    </row>
    <row r="528" spans="1:11" hidden="1">
      <c r="A528" s="80">
        <v>282</v>
      </c>
      <c r="B528" s="43" t="s">
        <v>208</v>
      </c>
      <c r="C528" s="53">
        <v>4</v>
      </c>
      <c r="D528" s="53">
        <v>2375</v>
      </c>
      <c r="E528" s="53"/>
      <c r="F528" s="54">
        <v>3192</v>
      </c>
      <c r="G528" s="41">
        <v>1140</v>
      </c>
      <c r="H528" s="41"/>
      <c r="I528" s="41"/>
      <c r="J528" s="41">
        <f t="shared" si="102"/>
        <v>13832</v>
      </c>
      <c r="K528" s="42">
        <f t="shared" si="84"/>
        <v>55328</v>
      </c>
    </row>
    <row r="529" spans="1:12" hidden="1">
      <c r="A529" s="80">
        <v>283</v>
      </c>
      <c r="B529" s="43" t="s">
        <v>94</v>
      </c>
      <c r="C529" s="53">
        <v>5.5</v>
      </c>
      <c r="D529" s="53">
        <v>1696.8</v>
      </c>
      <c r="E529" s="53"/>
      <c r="F529" s="54"/>
      <c r="G529" s="41">
        <v>1166.55</v>
      </c>
      <c r="H529" s="41">
        <v>1049.8900000000001</v>
      </c>
      <c r="I529" s="41"/>
      <c r="J529" s="41">
        <f t="shared" si="102"/>
        <v>11548.84</v>
      </c>
      <c r="K529" s="42">
        <f t="shared" si="84"/>
        <v>46195.360000000001</v>
      </c>
    </row>
    <row r="530" spans="1:12" ht="12" hidden="1" customHeight="1">
      <c r="A530" s="80">
        <v>284</v>
      </c>
      <c r="B530" s="43" t="s">
        <v>166</v>
      </c>
      <c r="C530" s="53">
        <v>1</v>
      </c>
      <c r="D530" s="53">
        <v>1671.6</v>
      </c>
      <c r="E530" s="53"/>
      <c r="F530" s="54"/>
      <c r="G530" s="41">
        <v>208.95</v>
      </c>
      <c r="H530" s="41">
        <v>188.06</v>
      </c>
      <c r="I530" s="41"/>
      <c r="J530" s="41">
        <f t="shared" si="102"/>
        <v>2068.6099999999997</v>
      </c>
      <c r="K530" s="42">
        <f t="shared" si="84"/>
        <v>8274.4399999999987</v>
      </c>
    </row>
    <row r="531" spans="1:12" s="4" customFormat="1" ht="17.25" hidden="1" customHeight="1">
      <c r="A531" s="80"/>
      <c r="B531" s="50" t="s">
        <v>177</v>
      </c>
      <c r="C531" s="53"/>
      <c r="D531" s="53"/>
      <c r="E531" s="53"/>
      <c r="F531" s="54"/>
      <c r="G531" s="41"/>
      <c r="H531" s="41"/>
      <c r="I531" s="41"/>
      <c r="J531" s="41"/>
      <c r="K531" s="42"/>
      <c r="L531" s="1"/>
    </row>
    <row r="532" spans="1:12" hidden="1">
      <c r="A532" s="80">
        <v>285</v>
      </c>
      <c r="B532" s="43" t="s">
        <v>208</v>
      </c>
      <c r="C532" s="53">
        <v>7</v>
      </c>
      <c r="D532" s="53">
        <v>2297.14</v>
      </c>
      <c r="E532" s="53"/>
      <c r="F532" s="54">
        <v>4636.38</v>
      </c>
      <c r="G532" s="41">
        <v>1929.6</v>
      </c>
      <c r="H532" s="41"/>
      <c r="I532" s="41"/>
      <c r="J532" s="41">
        <f>(D532*C532)+(H532+E532+I532+G532+F532)</f>
        <v>22645.96</v>
      </c>
      <c r="K532" s="42">
        <f t="shared" si="84"/>
        <v>90583.84</v>
      </c>
    </row>
    <row r="533" spans="1:12" ht="12.75" hidden="1" customHeight="1">
      <c r="A533" s="80">
        <v>286</v>
      </c>
      <c r="B533" s="43" t="s">
        <v>95</v>
      </c>
      <c r="C533" s="53">
        <v>4.5</v>
      </c>
      <c r="D533" s="53">
        <v>1696.8</v>
      </c>
      <c r="E533" s="53"/>
      <c r="F533" s="54"/>
      <c r="G533" s="41">
        <v>954.45</v>
      </c>
      <c r="H533" s="41">
        <v>859</v>
      </c>
      <c r="I533" s="41"/>
      <c r="J533" s="41">
        <f>(D533*C533)+(H533+E533+I533+G533+F533)</f>
        <v>9449.0499999999993</v>
      </c>
      <c r="K533" s="42">
        <f t="shared" si="84"/>
        <v>37796.199999999997</v>
      </c>
    </row>
    <row r="534" spans="1:12" ht="13.5" hidden="1" customHeight="1">
      <c r="A534" s="80">
        <v>287</v>
      </c>
      <c r="B534" s="43" t="s">
        <v>168</v>
      </c>
      <c r="C534" s="53">
        <v>1</v>
      </c>
      <c r="D534" s="53">
        <v>1671.6</v>
      </c>
      <c r="E534" s="53"/>
      <c r="F534" s="54"/>
      <c r="G534" s="41">
        <v>208.95</v>
      </c>
      <c r="H534" s="41">
        <v>188.06</v>
      </c>
      <c r="I534" s="41"/>
      <c r="J534" s="41">
        <f>(D534*C534)+(H534+E534+I534+G534+F534)</f>
        <v>2068.6099999999997</v>
      </c>
      <c r="K534" s="42">
        <f t="shared" si="84"/>
        <v>8274.4399999999987</v>
      </c>
    </row>
    <row r="535" spans="1:12" ht="13.5" hidden="1" customHeight="1">
      <c r="A535" s="80">
        <v>288</v>
      </c>
      <c r="B535" s="43" t="s">
        <v>161</v>
      </c>
      <c r="C535" s="53">
        <v>1</v>
      </c>
      <c r="D535" s="53">
        <v>1671.6</v>
      </c>
      <c r="E535" s="53"/>
      <c r="F535" s="54"/>
      <c r="G535" s="41">
        <v>208.95</v>
      </c>
      <c r="H535" s="41">
        <v>188.06</v>
      </c>
      <c r="I535" s="41"/>
      <c r="J535" s="41">
        <f>(D535*C535)+(H535+E535+I535+G535+F535)</f>
        <v>2068.6099999999997</v>
      </c>
      <c r="K535" s="42">
        <f t="shared" si="84"/>
        <v>8274.4399999999987</v>
      </c>
    </row>
    <row r="536" spans="1:12" ht="12.75" hidden="1" customHeight="1">
      <c r="A536" s="50"/>
      <c r="B536" s="55" t="s">
        <v>8</v>
      </c>
      <c r="C536" s="51">
        <f>C524+C525+C526+C527+C528+C529+C530+C532+C533+C534+C535</f>
        <v>29</v>
      </c>
      <c r="D536" s="39">
        <f t="shared" ref="D536:D544" si="103">(J536-I536-H536-G536-E536-F536)/C536</f>
        <v>2091.0520689655177</v>
      </c>
      <c r="E536" s="51">
        <f t="shared" ref="E536:J536" si="104">E524+E525+E526+E527+E528+E529+E530+E532+E533+E534+E535</f>
        <v>0</v>
      </c>
      <c r="F536" s="51">
        <f t="shared" si="104"/>
        <v>10876.119999999999</v>
      </c>
      <c r="G536" s="51">
        <f t="shared" si="104"/>
        <v>7386.7899999999981</v>
      </c>
      <c r="H536" s="51">
        <f t="shared" si="104"/>
        <v>2968.5299999999997</v>
      </c>
      <c r="I536" s="51">
        <f t="shared" si="104"/>
        <v>0</v>
      </c>
      <c r="J536" s="51">
        <f t="shared" si="104"/>
        <v>81871.95</v>
      </c>
      <c r="K536" s="39">
        <f t="shared" si="84"/>
        <v>327487.8</v>
      </c>
    </row>
    <row r="537" spans="1:12" hidden="1">
      <c r="A537" s="80"/>
      <c r="B537" s="43" t="s">
        <v>154</v>
      </c>
      <c r="C537" s="53">
        <f>C538+C539+C540</f>
        <v>29</v>
      </c>
      <c r="D537" s="42">
        <f t="shared" si="103"/>
        <v>2091.0520689655173</v>
      </c>
      <c r="E537" s="53">
        <f t="shared" ref="E537:J537" si="105">E538+E539+E540</f>
        <v>0</v>
      </c>
      <c r="F537" s="54">
        <f t="shared" si="105"/>
        <v>10876.12</v>
      </c>
      <c r="G537" s="53">
        <f t="shared" si="105"/>
        <v>7386.7899999999991</v>
      </c>
      <c r="H537" s="53">
        <f t="shared" si="105"/>
        <v>2968.5299999999997</v>
      </c>
      <c r="I537" s="53">
        <f t="shared" si="105"/>
        <v>0</v>
      </c>
      <c r="J537" s="53">
        <f t="shared" si="105"/>
        <v>81871.95</v>
      </c>
      <c r="K537" s="42">
        <f t="shared" si="84"/>
        <v>327487.8</v>
      </c>
    </row>
    <row r="538" spans="1:12" hidden="1">
      <c r="A538" s="80"/>
      <c r="B538" s="83" t="s">
        <v>40</v>
      </c>
      <c r="C538" s="53">
        <f>C524+C525</f>
        <v>2</v>
      </c>
      <c r="D538" s="42">
        <f t="shared" si="103"/>
        <v>3003.5600000000004</v>
      </c>
      <c r="E538" s="53">
        <f t="shared" ref="E538:J538" si="106">E524+E525</f>
        <v>0</v>
      </c>
      <c r="F538" s="53">
        <f t="shared" si="106"/>
        <v>1167.47</v>
      </c>
      <c r="G538" s="53">
        <f t="shared" si="106"/>
        <v>720.8599999999999</v>
      </c>
      <c r="H538" s="53">
        <f t="shared" si="106"/>
        <v>0</v>
      </c>
      <c r="I538" s="53">
        <f t="shared" si="106"/>
        <v>0</v>
      </c>
      <c r="J538" s="53">
        <f t="shared" si="106"/>
        <v>7895.4500000000007</v>
      </c>
      <c r="K538" s="42">
        <f t="shared" si="84"/>
        <v>31581.800000000003</v>
      </c>
    </row>
    <row r="539" spans="1:12" hidden="1">
      <c r="A539" s="80"/>
      <c r="B539" s="123" t="s">
        <v>134</v>
      </c>
      <c r="C539" s="53">
        <f>C526+C527+C528+C532</f>
        <v>14</v>
      </c>
      <c r="D539" s="42">
        <f t="shared" si="103"/>
        <v>2332.1849999999999</v>
      </c>
      <c r="E539" s="53">
        <f t="shared" ref="E539:J539" si="107">E526+E527+E528+E532</f>
        <v>0</v>
      </c>
      <c r="F539" s="53">
        <f t="shared" si="107"/>
        <v>9708.6500000000015</v>
      </c>
      <c r="G539" s="53">
        <f t="shared" si="107"/>
        <v>3918.08</v>
      </c>
      <c r="H539" s="53">
        <f t="shared" si="107"/>
        <v>495.46</v>
      </c>
      <c r="I539" s="53">
        <f t="shared" si="107"/>
        <v>0</v>
      </c>
      <c r="J539" s="53">
        <f t="shared" si="107"/>
        <v>46772.78</v>
      </c>
      <c r="K539" s="42">
        <f t="shared" si="84"/>
        <v>187091.12</v>
      </c>
    </row>
    <row r="540" spans="1:12" ht="12" hidden="1" customHeight="1">
      <c r="A540" s="80"/>
      <c r="B540" s="83" t="s">
        <v>138</v>
      </c>
      <c r="C540" s="53">
        <f>C529+C530+C533+C534+C535</f>
        <v>13</v>
      </c>
      <c r="D540" s="42">
        <f t="shared" si="103"/>
        <v>1690.9846153846156</v>
      </c>
      <c r="E540" s="53">
        <f t="shared" ref="E540:J540" si="108">E529+E530+E533+E534+E535</f>
        <v>0</v>
      </c>
      <c r="F540" s="54">
        <f t="shared" si="108"/>
        <v>0</v>
      </c>
      <c r="G540" s="53">
        <f t="shared" si="108"/>
        <v>2747.8499999999995</v>
      </c>
      <c r="H540" s="53">
        <f t="shared" si="108"/>
        <v>2473.0699999999997</v>
      </c>
      <c r="I540" s="53">
        <f t="shared" si="108"/>
        <v>0</v>
      </c>
      <c r="J540" s="53">
        <f t="shared" si="108"/>
        <v>27203.72</v>
      </c>
      <c r="K540" s="42">
        <f t="shared" si="84"/>
        <v>108814.88</v>
      </c>
    </row>
    <row r="541" spans="1:12" ht="12.75" hidden="1" customHeight="1">
      <c r="A541" s="50"/>
      <c r="B541" s="55" t="s">
        <v>96</v>
      </c>
      <c r="C541" s="51">
        <f>C542+C543+C544+C545</f>
        <v>226.75</v>
      </c>
      <c r="D541" s="39">
        <f t="shared" si="103"/>
        <v>2230.6064167585441</v>
      </c>
      <c r="E541" s="51">
        <f t="shared" ref="E541:J541" si="109">E542+E543+E544+E545</f>
        <v>0</v>
      </c>
      <c r="F541" s="52">
        <f t="shared" si="109"/>
        <v>89058.949999999983</v>
      </c>
      <c r="G541" s="51">
        <f t="shared" si="109"/>
        <v>20192.285</v>
      </c>
      <c r="H541" s="51">
        <f t="shared" si="109"/>
        <v>17161.379999999997</v>
      </c>
      <c r="I541" s="51">
        <f t="shared" si="109"/>
        <v>0</v>
      </c>
      <c r="J541" s="51">
        <f t="shared" si="109"/>
        <v>632202.61999999988</v>
      </c>
      <c r="K541" s="39">
        <f t="shared" si="84"/>
        <v>2528810.4799999995</v>
      </c>
    </row>
    <row r="542" spans="1:12" hidden="1">
      <c r="A542" s="50"/>
      <c r="B542" s="121" t="s">
        <v>40</v>
      </c>
      <c r="C542" s="51">
        <f>C357+C358+C359+C371+C382+C383+C384+C385+C386+C407+C408+C422+C439+C440+C441+C442+C443+C444+C462+C463+C476+C477+C490+C491+C507+C508+C519+C524+C525+S407+C387+C388+C409</f>
        <v>37.75</v>
      </c>
      <c r="D542" s="39">
        <f t="shared" si="103"/>
        <v>3084.2745695364238</v>
      </c>
      <c r="E542" s="51">
        <f t="shared" ref="E542:J542" si="110">E357+E358+E359+E371+E382+E383+E384+E385+E386+E407+E408+E422+E439+E440+E441+E442+E443+E444+E462+E463+E476+E477+E490+E491+E507+E508+E519+E524+E525+U407+E387+E388+E409</f>
        <v>0</v>
      </c>
      <c r="F542" s="51">
        <f t="shared" si="110"/>
        <v>23959.980000000003</v>
      </c>
      <c r="G542" s="51">
        <f t="shared" si="110"/>
        <v>4212.87</v>
      </c>
      <c r="H542" s="51">
        <f t="shared" si="110"/>
        <v>0</v>
      </c>
      <c r="I542" s="51">
        <f t="shared" si="110"/>
        <v>0</v>
      </c>
      <c r="J542" s="51">
        <f t="shared" si="110"/>
        <v>144604.215</v>
      </c>
      <c r="K542" s="39">
        <f t="shared" ref="K542:K605" si="111">J542*4</f>
        <v>578416.86</v>
      </c>
    </row>
    <row r="543" spans="1:12" hidden="1">
      <c r="A543" s="50"/>
      <c r="B543" s="120" t="s">
        <v>134</v>
      </c>
      <c r="C543" s="51">
        <f>C360+C361+C362+C372+C373+C389+C390+C391+C392+C393+C394+C410+C411+C412+C423+C424+C425+C426+C427+C445+C446+C447+C448+C464+C465+C466+C478+C479+C480+C492+C493+C494+C495+C509+C510+C511+C526+C527+C528+C532</f>
        <v>101.75</v>
      </c>
      <c r="D543" s="39">
        <f t="shared" si="103"/>
        <v>2378.1261916461917</v>
      </c>
      <c r="E543" s="51">
        <f t="shared" ref="E543:J543" si="112">E360+E361+E362+E372+E373+E389+E390+E391+E392+E393+E394+E410+E411+E412+E423+E424+E425+E426+E427+E445+E446+E447+E448+E464+E465+E466+E478+E479+E480+E492+E493+E494+E495+E509+E510+E511+E526+E527+E528+E532</f>
        <v>0</v>
      </c>
      <c r="F543" s="51">
        <f t="shared" si="112"/>
        <v>65098.969999999987</v>
      </c>
      <c r="G543" s="51">
        <f t="shared" si="112"/>
        <v>10687.94</v>
      </c>
      <c r="H543" s="51">
        <f t="shared" si="112"/>
        <v>2228.12</v>
      </c>
      <c r="I543" s="51">
        <f t="shared" si="112"/>
        <v>0</v>
      </c>
      <c r="J543" s="51">
        <f t="shared" si="112"/>
        <v>319989.37</v>
      </c>
      <c r="K543" s="39">
        <f t="shared" si="111"/>
        <v>1279957.48</v>
      </c>
    </row>
    <row r="544" spans="1:12" hidden="1">
      <c r="A544" s="50"/>
      <c r="B544" s="121" t="s">
        <v>138</v>
      </c>
      <c r="C544" s="51">
        <f>C363+C374+C395+C396+C397+C398+C399+C400+C413+C414+C428+C429+C430+C431+C449+C450+C451+C452+C453+C454+C467+C468+C481+C482+C483+C496+C497+C498+C512+C520+C529+C530+C533+C534+C535</f>
        <v>87.25</v>
      </c>
      <c r="D544" s="39">
        <f t="shared" si="103"/>
        <v>1689.218338108881</v>
      </c>
      <c r="E544" s="51">
        <f t="shared" ref="E544:J544" si="113">E363+E374+E395+E396+E397+E398+E399+E400+E413+E414+E428+E429+E430+E431+E449+E450+E451+E452+E453+E454+E467+E468+E481+E482+E483+E496+E497+E498+E512+E520+E529+E530+E533+E534+E535</f>
        <v>0</v>
      </c>
      <c r="F544" s="51">
        <f t="shared" si="113"/>
        <v>0</v>
      </c>
      <c r="G544" s="51">
        <f t="shared" si="113"/>
        <v>5291.4749999999995</v>
      </c>
      <c r="H544" s="51">
        <f t="shared" si="113"/>
        <v>14933.259999999998</v>
      </c>
      <c r="I544" s="51">
        <f t="shared" si="113"/>
        <v>0</v>
      </c>
      <c r="J544" s="51">
        <f t="shared" si="113"/>
        <v>167609.03499999989</v>
      </c>
      <c r="K544" s="39">
        <f t="shared" si="111"/>
        <v>670436.13999999955</v>
      </c>
    </row>
    <row r="545" spans="1:11" hidden="1">
      <c r="A545" s="50"/>
      <c r="B545" s="121" t="s">
        <v>38</v>
      </c>
      <c r="C545" s="51"/>
      <c r="D545" s="51"/>
      <c r="E545" s="51"/>
      <c r="F545" s="52"/>
      <c r="G545" s="57"/>
      <c r="H545" s="57"/>
      <c r="I545" s="57"/>
      <c r="J545" s="51"/>
      <c r="K545" s="42"/>
    </row>
    <row r="546" spans="1:11" ht="12.75" hidden="1" customHeight="1">
      <c r="A546" s="50"/>
      <c r="B546" s="50" t="s">
        <v>97</v>
      </c>
      <c r="C546" s="51"/>
      <c r="D546" s="51"/>
      <c r="E546" s="51"/>
      <c r="F546" s="52"/>
      <c r="G546" s="51"/>
      <c r="H546" s="51"/>
      <c r="I546" s="51"/>
      <c r="J546" s="51"/>
      <c r="K546" s="42"/>
    </row>
    <row r="547" spans="1:11" ht="13.5" hidden="1" customHeight="1">
      <c r="A547" s="50"/>
      <c r="B547" s="50" t="s">
        <v>98</v>
      </c>
      <c r="C547" s="51"/>
      <c r="D547" s="51"/>
      <c r="E547" s="51"/>
      <c r="F547" s="52"/>
      <c r="G547" s="51"/>
      <c r="H547" s="51"/>
      <c r="I547" s="51"/>
      <c r="J547" s="51"/>
      <c r="K547" s="42"/>
    </row>
    <row r="548" spans="1:11" ht="14.25" hidden="1" customHeight="1">
      <c r="A548" s="80">
        <v>289</v>
      </c>
      <c r="B548" s="43" t="s">
        <v>292</v>
      </c>
      <c r="C548" s="53">
        <v>1</v>
      </c>
      <c r="D548" s="53">
        <v>3948.44</v>
      </c>
      <c r="E548" s="53"/>
      <c r="F548" s="54">
        <v>1326.68</v>
      </c>
      <c r="G548" s="41">
        <v>473.81</v>
      </c>
      <c r="H548" s="41"/>
      <c r="I548" s="41"/>
      <c r="J548" s="41">
        <f t="shared" ref="J548:J554" si="114">(D548*C548)+(H548+E548+I548+G548+F548)</f>
        <v>5748.93</v>
      </c>
      <c r="K548" s="42">
        <f t="shared" si="111"/>
        <v>22995.72</v>
      </c>
    </row>
    <row r="549" spans="1:11" hidden="1">
      <c r="A549" s="80">
        <v>290</v>
      </c>
      <c r="B549" s="43" t="s">
        <v>180</v>
      </c>
      <c r="C549" s="53">
        <v>1</v>
      </c>
      <c r="D549" s="53">
        <v>2741.25</v>
      </c>
      <c r="E549" s="53"/>
      <c r="F549" s="54">
        <v>679.83</v>
      </c>
      <c r="G549" s="41">
        <v>657.9</v>
      </c>
      <c r="H549" s="41"/>
      <c r="I549" s="41"/>
      <c r="J549" s="41">
        <f t="shared" si="114"/>
        <v>4078.98</v>
      </c>
      <c r="K549" s="42">
        <f t="shared" si="111"/>
        <v>16315.92</v>
      </c>
    </row>
    <row r="550" spans="1:11" hidden="1">
      <c r="A550" s="80">
        <v>291</v>
      </c>
      <c r="B550" s="43" t="s">
        <v>190</v>
      </c>
      <c r="C550" s="53">
        <v>3</v>
      </c>
      <c r="D550" s="53">
        <v>2671.66</v>
      </c>
      <c r="E550" s="53"/>
      <c r="F550" s="54">
        <v>1181.32</v>
      </c>
      <c r="G550" s="41">
        <v>961.8</v>
      </c>
      <c r="H550" s="41"/>
      <c r="I550" s="41"/>
      <c r="J550" s="41">
        <f t="shared" si="114"/>
        <v>10158.099999999999</v>
      </c>
      <c r="K550" s="42">
        <f t="shared" si="111"/>
        <v>40632.399999999994</v>
      </c>
    </row>
    <row r="551" spans="1:11" hidden="1">
      <c r="A551" s="80">
        <v>292</v>
      </c>
      <c r="B551" s="43" t="s">
        <v>357</v>
      </c>
      <c r="C551" s="53">
        <v>2</v>
      </c>
      <c r="D551" s="53">
        <v>2950</v>
      </c>
      <c r="E551" s="53"/>
      <c r="F551" s="54">
        <v>2088.6</v>
      </c>
      <c r="G551" s="41">
        <v>1062</v>
      </c>
      <c r="H551" s="41"/>
      <c r="I551" s="41"/>
      <c r="J551" s="41">
        <f t="shared" si="114"/>
        <v>9050.6</v>
      </c>
      <c r="K551" s="42">
        <f t="shared" si="111"/>
        <v>36202.400000000001</v>
      </c>
    </row>
    <row r="552" spans="1:11" hidden="1">
      <c r="A552" s="80">
        <v>293</v>
      </c>
      <c r="B552" s="43" t="s">
        <v>358</v>
      </c>
      <c r="C552" s="53">
        <v>1</v>
      </c>
      <c r="D552" s="53">
        <v>2785.75</v>
      </c>
      <c r="E552" s="53"/>
      <c r="F552" s="54">
        <v>936.01</v>
      </c>
      <c r="G552" s="41">
        <v>334.29</v>
      </c>
      <c r="H552" s="41"/>
      <c r="I552" s="41"/>
      <c r="J552" s="41">
        <f t="shared" si="114"/>
        <v>4056.05</v>
      </c>
      <c r="K552" s="42">
        <f t="shared" si="111"/>
        <v>16224.2</v>
      </c>
    </row>
    <row r="553" spans="1:11" hidden="1">
      <c r="A553" s="80">
        <v>294</v>
      </c>
      <c r="B553" s="43" t="s">
        <v>359</v>
      </c>
      <c r="C553" s="53">
        <v>19</v>
      </c>
      <c r="D553" s="53">
        <v>2446.38</v>
      </c>
      <c r="E553" s="53"/>
      <c r="F553" s="54">
        <v>13024.71</v>
      </c>
      <c r="G553" s="41">
        <v>6489.45</v>
      </c>
      <c r="H553" s="41"/>
      <c r="I553" s="41"/>
      <c r="J553" s="41">
        <f t="shared" si="114"/>
        <v>65995.38</v>
      </c>
      <c r="K553" s="42">
        <f t="shared" si="111"/>
        <v>263981.52</v>
      </c>
    </row>
    <row r="554" spans="1:11" ht="12.75" hidden="1" customHeight="1">
      <c r="A554" s="80">
        <v>295</v>
      </c>
      <c r="B554" s="43" t="s">
        <v>163</v>
      </c>
      <c r="C554" s="53">
        <v>6.75</v>
      </c>
      <c r="D554" s="53">
        <v>1671.6</v>
      </c>
      <c r="E554" s="53"/>
      <c r="F554" s="54"/>
      <c r="G554" s="42">
        <v>1410.41</v>
      </c>
      <c r="H554" s="42">
        <v>1344.59</v>
      </c>
      <c r="I554" s="41"/>
      <c r="J554" s="41">
        <f t="shared" si="114"/>
        <v>14038.3</v>
      </c>
      <c r="K554" s="42">
        <f t="shared" si="111"/>
        <v>56153.2</v>
      </c>
    </row>
    <row r="555" spans="1:11" ht="13.5" hidden="1" customHeight="1">
      <c r="A555" s="80"/>
      <c r="B555" s="55" t="s">
        <v>8</v>
      </c>
      <c r="C555" s="51">
        <f>SUM(C548:C554)</f>
        <v>33.75</v>
      </c>
      <c r="D555" s="39">
        <f>(J555-I555-H555-G555-E555-F555)/C555</f>
        <v>2404.5908148148151</v>
      </c>
      <c r="E555" s="51">
        <f t="shared" ref="E555:J555" si="115">SUM(E548:E554)</f>
        <v>0</v>
      </c>
      <c r="F555" s="52">
        <f t="shared" si="115"/>
        <v>19237.150000000001</v>
      </c>
      <c r="G555" s="39">
        <f t="shared" si="115"/>
        <v>11389.66</v>
      </c>
      <c r="H555" s="39">
        <f t="shared" si="115"/>
        <v>1344.59</v>
      </c>
      <c r="I555" s="51">
        <f t="shared" si="115"/>
        <v>0</v>
      </c>
      <c r="J555" s="51">
        <f t="shared" si="115"/>
        <v>113126.34000000001</v>
      </c>
      <c r="K555" s="39">
        <f t="shared" si="111"/>
        <v>452505.36000000004</v>
      </c>
    </row>
    <row r="556" spans="1:11" ht="12.75" hidden="1" customHeight="1">
      <c r="A556" s="80"/>
      <c r="B556" s="43" t="s">
        <v>155</v>
      </c>
      <c r="C556" s="53">
        <f>C557+C558+C559+G560</f>
        <v>33.75</v>
      </c>
      <c r="D556" s="42">
        <f>(J556-I556-H556-G556-E556-F556)/C556</f>
        <v>2404.5908148148151</v>
      </c>
      <c r="E556" s="53">
        <f>E557+E558+E559+I560</f>
        <v>0</v>
      </c>
      <c r="F556" s="54">
        <f>F557+F558+F559+J560</f>
        <v>19237.150000000001</v>
      </c>
      <c r="G556" s="53">
        <f>G557+G558+G559+J560</f>
        <v>11389.66</v>
      </c>
      <c r="H556" s="53">
        <f>H557+H558+H559</f>
        <v>1344.59</v>
      </c>
      <c r="I556" s="53">
        <f>I557+I558+I559</f>
        <v>0</v>
      </c>
      <c r="J556" s="53">
        <f>J557+J558+J559</f>
        <v>113126.34000000001</v>
      </c>
      <c r="K556" s="42">
        <f t="shared" si="111"/>
        <v>452505.36000000004</v>
      </c>
    </row>
    <row r="557" spans="1:11" hidden="1">
      <c r="A557" s="80"/>
      <c r="B557" s="83" t="s">
        <v>40</v>
      </c>
      <c r="C557" s="53">
        <f>C548+C549+C550+C551</f>
        <v>7</v>
      </c>
      <c r="D557" s="42">
        <f>(J557-I557-H557-G557-E557-F557)/C557</f>
        <v>2943.5242857142853</v>
      </c>
      <c r="E557" s="53">
        <f t="shared" ref="E557:J557" si="116">E548+E549+E550+E551</f>
        <v>0</v>
      </c>
      <c r="F557" s="53">
        <f t="shared" si="116"/>
        <v>5276.43</v>
      </c>
      <c r="G557" s="53">
        <f t="shared" si="116"/>
        <v>3155.51</v>
      </c>
      <c r="H557" s="53">
        <f t="shared" si="116"/>
        <v>0</v>
      </c>
      <c r="I557" s="53">
        <f t="shared" si="116"/>
        <v>0</v>
      </c>
      <c r="J557" s="53">
        <f t="shared" si="116"/>
        <v>29036.61</v>
      </c>
      <c r="K557" s="42">
        <f t="shared" si="111"/>
        <v>116146.44</v>
      </c>
    </row>
    <row r="558" spans="1:11" hidden="1">
      <c r="A558" s="80"/>
      <c r="B558" s="123" t="s">
        <v>134</v>
      </c>
      <c r="C558" s="53">
        <f>C552+C553</f>
        <v>20</v>
      </c>
      <c r="D558" s="42">
        <f>(J558-I558-H558-G558-E558-F558)/C558</f>
        <v>2463.3485000000005</v>
      </c>
      <c r="E558" s="53">
        <f t="shared" ref="E558:J558" si="117">E552+E553</f>
        <v>0</v>
      </c>
      <c r="F558" s="53">
        <f t="shared" si="117"/>
        <v>13960.72</v>
      </c>
      <c r="G558" s="53">
        <f t="shared" si="117"/>
        <v>6823.74</v>
      </c>
      <c r="H558" s="53">
        <f t="shared" si="117"/>
        <v>0</v>
      </c>
      <c r="I558" s="53">
        <f t="shared" si="117"/>
        <v>0</v>
      </c>
      <c r="J558" s="53">
        <f t="shared" si="117"/>
        <v>70051.430000000008</v>
      </c>
      <c r="K558" s="42">
        <f t="shared" si="111"/>
        <v>280205.72000000003</v>
      </c>
    </row>
    <row r="559" spans="1:11" hidden="1">
      <c r="A559" s="80"/>
      <c r="B559" s="83" t="s">
        <v>138</v>
      </c>
      <c r="C559" s="53">
        <f>C554</f>
        <v>6.75</v>
      </c>
      <c r="D559" s="42">
        <f>(J559-I559-H559-G559-E559-F559)/C559</f>
        <v>1671.6</v>
      </c>
      <c r="E559" s="53">
        <f t="shared" ref="E559:J559" si="118">E554</f>
        <v>0</v>
      </c>
      <c r="F559" s="53">
        <f t="shared" si="118"/>
        <v>0</v>
      </c>
      <c r="G559" s="53">
        <f t="shared" si="118"/>
        <v>1410.41</v>
      </c>
      <c r="H559" s="53">
        <f t="shared" si="118"/>
        <v>1344.59</v>
      </c>
      <c r="I559" s="53">
        <f t="shared" si="118"/>
        <v>0</v>
      </c>
      <c r="J559" s="53">
        <f t="shared" si="118"/>
        <v>14038.3</v>
      </c>
      <c r="K559" s="42">
        <f t="shared" si="111"/>
        <v>56153.2</v>
      </c>
    </row>
    <row r="560" spans="1:11" hidden="1">
      <c r="A560" s="50"/>
      <c r="B560" s="50" t="s">
        <v>99</v>
      </c>
      <c r="C560" s="51"/>
      <c r="D560" s="51"/>
      <c r="E560" s="51"/>
      <c r="F560" s="52"/>
      <c r="G560" s="51"/>
      <c r="H560" s="51"/>
      <c r="I560" s="51"/>
      <c r="J560" s="51"/>
      <c r="K560" s="42"/>
    </row>
    <row r="561" spans="1:11" hidden="1">
      <c r="A561" s="80">
        <v>296</v>
      </c>
      <c r="B561" s="43" t="s">
        <v>256</v>
      </c>
      <c r="C561" s="53">
        <v>1</v>
      </c>
      <c r="D561" s="53">
        <v>2785.75</v>
      </c>
      <c r="E561" s="53"/>
      <c r="F561" s="54">
        <v>1036.3</v>
      </c>
      <c r="G561" s="41">
        <v>668.58</v>
      </c>
      <c r="H561" s="41"/>
      <c r="I561" s="41"/>
      <c r="J561" s="41">
        <f>(D561*C561)+(H561+E561+I561+G561+F561)</f>
        <v>4490.63</v>
      </c>
      <c r="K561" s="42">
        <f t="shared" si="111"/>
        <v>17962.52</v>
      </c>
    </row>
    <row r="562" spans="1:11" hidden="1">
      <c r="A562" s="80">
        <v>297</v>
      </c>
      <c r="B562" s="43" t="s">
        <v>360</v>
      </c>
      <c r="C562" s="53">
        <v>1</v>
      </c>
      <c r="D562" s="53">
        <v>2785.75</v>
      </c>
      <c r="E562" s="53"/>
      <c r="F562" s="54">
        <v>1036.3</v>
      </c>
      <c r="G562" s="41">
        <v>668.58</v>
      </c>
      <c r="H562" s="41"/>
      <c r="I562" s="41"/>
      <c r="J562" s="41">
        <f>(D562*C562)+(H562+E562+I562+G562+F562)</f>
        <v>4490.63</v>
      </c>
      <c r="K562" s="42">
        <f t="shared" si="111"/>
        <v>17962.52</v>
      </c>
    </row>
    <row r="563" spans="1:11" hidden="1">
      <c r="A563" s="80">
        <v>298</v>
      </c>
      <c r="B563" s="43" t="s">
        <v>100</v>
      </c>
      <c r="C563" s="53">
        <v>1</v>
      </c>
      <c r="D563" s="53">
        <v>2142.5</v>
      </c>
      <c r="E563" s="53"/>
      <c r="F563" s="54">
        <v>265.67</v>
      </c>
      <c r="G563" s="41">
        <v>514.20000000000005</v>
      </c>
      <c r="H563" s="41"/>
      <c r="I563" s="41"/>
      <c r="J563" s="41">
        <f>(D563*C563)+(H563+E563+I563+G563+F563)</f>
        <v>2922.37</v>
      </c>
      <c r="K563" s="42">
        <f t="shared" si="111"/>
        <v>11689.48</v>
      </c>
    </row>
    <row r="564" spans="1:11" ht="14.25" hidden="1" customHeight="1">
      <c r="A564" s="80">
        <v>299</v>
      </c>
      <c r="B564" s="43" t="s">
        <v>164</v>
      </c>
      <c r="C564" s="53">
        <v>1.5</v>
      </c>
      <c r="D564" s="53">
        <v>1671.6</v>
      </c>
      <c r="E564" s="53"/>
      <c r="F564" s="54"/>
      <c r="G564" s="41">
        <v>313.42</v>
      </c>
      <c r="H564" s="41">
        <v>338.5</v>
      </c>
      <c r="I564" s="41"/>
      <c r="J564" s="41">
        <f>(D564*C564)+(H564+E564+I564+G564+F564)</f>
        <v>3159.3199999999997</v>
      </c>
      <c r="K564" s="42">
        <f t="shared" si="111"/>
        <v>12637.279999999999</v>
      </c>
    </row>
    <row r="565" spans="1:11" hidden="1">
      <c r="A565" s="80"/>
      <c r="B565" s="55" t="s">
        <v>8</v>
      </c>
      <c r="C565" s="51">
        <f>SUM(C561:C564)</f>
        <v>4.5</v>
      </c>
      <c r="D565" s="39">
        <f>(J565-I565-H565-G565-E565-F565)/C565</f>
        <v>2271.422222222222</v>
      </c>
      <c r="E565" s="52">
        <f t="shared" ref="E565:J565" si="119">SUM(E561:E564)</f>
        <v>0</v>
      </c>
      <c r="F565" s="52">
        <f t="shared" si="119"/>
        <v>2338.27</v>
      </c>
      <c r="G565" s="39">
        <f t="shared" si="119"/>
        <v>2164.7800000000002</v>
      </c>
      <c r="H565" s="39">
        <f t="shared" si="119"/>
        <v>338.5</v>
      </c>
      <c r="I565" s="39">
        <f t="shared" si="119"/>
        <v>0</v>
      </c>
      <c r="J565" s="51">
        <f t="shared" si="119"/>
        <v>15062.95</v>
      </c>
      <c r="K565" s="39">
        <f t="shared" si="111"/>
        <v>60251.8</v>
      </c>
    </row>
    <row r="566" spans="1:11" ht="12.75" hidden="1" customHeight="1">
      <c r="A566" s="50"/>
      <c r="B566" s="50" t="s">
        <v>101</v>
      </c>
      <c r="C566" s="51"/>
      <c r="D566" s="51"/>
      <c r="E566" s="51"/>
      <c r="F566" s="52"/>
      <c r="G566" s="51"/>
      <c r="H566" s="51"/>
      <c r="I566" s="51"/>
      <c r="J566" s="51"/>
      <c r="K566" s="42"/>
    </row>
    <row r="567" spans="1:11" ht="13.5" hidden="1" customHeight="1">
      <c r="A567" s="80">
        <v>300</v>
      </c>
      <c r="B567" s="43" t="s">
        <v>256</v>
      </c>
      <c r="C567" s="53">
        <v>1</v>
      </c>
      <c r="D567" s="53">
        <v>2785.75</v>
      </c>
      <c r="E567" s="53"/>
      <c r="F567" s="54">
        <v>835.73</v>
      </c>
      <c r="G567" s="41"/>
      <c r="H567" s="41"/>
      <c r="I567" s="41"/>
      <c r="J567" s="41">
        <f t="shared" ref="J567:J573" si="120">(D567*C567)+(H567+E567+I567+G567+F567)</f>
        <v>3621.48</v>
      </c>
      <c r="K567" s="42">
        <f t="shared" si="111"/>
        <v>14485.92</v>
      </c>
    </row>
    <row r="568" spans="1:11" ht="12" hidden="1" customHeight="1">
      <c r="A568" s="80">
        <v>301</v>
      </c>
      <c r="B568" s="43" t="s">
        <v>361</v>
      </c>
      <c r="C568" s="53">
        <v>1</v>
      </c>
      <c r="D568" s="53">
        <v>3158.75</v>
      </c>
      <c r="E568" s="53"/>
      <c r="F568" s="54">
        <v>947.63</v>
      </c>
      <c r="G568" s="41"/>
      <c r="H568" s="41"/>
      <c r="I568" s="41"/>
      <c r="J568" s="41">
        <f t="shared" si="120"/>
        <v>4106.38</v>
      </c>
      <c r="K568" s="42">
        <f t="shared" si="111"/>
        <v>16425.52</v>
      </c>
    </row>
    <row r="569" spans="1:11" ht="12.75" hidden="1" customHeight="1">
      <c r="A569" s="80">
        <v>302</v>
      </c>
      <c r="B569" s="43" t="s">
        <v>295</v>
      </c>
      <c r="C569" s="53">
        <v>1</v>
      </c>
      <c r="D569" s="53">
        <v>2646.88</v>
      </c>
      <c r="E569" s="53"/>
      <c r="F569" s="54">
        <v>794.06</v>
      </c>
      <c r="G569" s="41"/>
      <c r="H569" s="41"/>
      <c r="I569" s="41"/>
      <c r="J569" s="41">
        <f t="shared" si="120"/>
        <v>3440.94</v>
      </c>
      <c r="K569" s="42">
        <f t="shared" si="111"/>
        <v>13763.76</v>
      </c>
    </row>
    <row r="570" spans="1:11" hidden="1">
      <c r="A570" s="80">
        <v>303</v>
      </c>
      <c r="B570" s="43" t="s">
        <v>362</v>
      </c>
      <c r="C570" s="53">
        <v>5</v>
      </c>
      <c r="D570" s="53">
        <v>2328.5</v>
      </c>
      <c r="E570" s="53"/>
      <c r="F570" s="54">
        <v>3416.42</v>
      </c>
      <c r="G570" s="41">
        <v>1397.1</v>
      </c>
      <c r="H570" s="41"/>
      <c r="I570" s="41"/>
      <c r="J570" s="41">
        <f t="shared" si="120"/>
        <v>16456.02</v>
      </c>
      <c r="K570" s="42">
        <f t="shared" si="111"/>
        <v>65824.08</v>
      </c>
    </row>
    <row r="571" spans="1:11" ht="13.5" hidden="1" customHeight="1">
      <c r="A571" s="80">
        <v>304</v>
      </c>
      <c r="B571" s="43" t="s">
        <v>363</v>
      </c>
      <c r="C571" s="53">
        <v>2.5</v>
      </c>
      <c r="D571" s="53">
        <v>2199.37</v>
      </c>
      <c r="E571" s="53"/>
      <c r="F571" s="54">
        <v>772.32</v>
      </c>
      <c r="G571" s="41"/>
      <c r="H571" s="41"/>
      <c r="I571" s="41"/>
      <c r="J571" s="41">
        <f t="shared" si="120"/>
        <v>6270.744999999999</v>
      </c>
      <c r="K571" s="42">
        <f t="shared" si="111"/>
        <v>25082.979999999996</v>
      </c>
    </row>
    <row r="572" spans="1:11" ht="12.75" hidden="1" customHeight="1">
      <c r="A572" s="80">
        <v>305</v>
      </c>
      <c r="B572" s="43" t="s">
        <v>364</v>
      </c>
      <c r="C572" s="53">
        <v>1.5</v>
      </c>
      <c r="D572" s="53">
        <v>2017.5</v>
      </c>
      <c r="E572" s="53"/>
      <c r="F572" s="54">
        <v>151.31</v>
      </c>
      <c r="G572" s="41"/>
      <c r="H572" s="41"/>
      <c r="I572" s="41"/>
      <c r="J572" s="41">
        <f t="shared" si="120"/>
        <v>3177.56</v>
      </c>
      <c r="K572" s="42">
        <f t="shared" si="111"/>
        <v>12710.24</v>
      </c>
    </row>
    <row r="573" spans="1:11" ht="15" hidden="1" customHeight="1">
      <c r="A573" s="80">
        <v>306</v>
      </c>
      <c r="B573" s="43" t="s">
        <v>163</v>
      </c>
      <c r="C573" s="53">
        <v>3.5</v>
      </c>
      <c r="D573" s="53">
        <v>1671.6</v>
      </c>
      <c r="E573" s="53"/>
      <c r="F573" s="54"/>
      <c r="G573" s="41"/>
      <c r="H573" s="41">
        <v>585.05999999999995</v>
      </c>
      <c r="I573" s="41"/>
      <c r="J573" s="41">
        <f t="shared" si="120"/>
        <v>6435.66</v>
      </c>
      <c r="K573" s="42">
        <f t="shared" si="111"/>
        <v>25742.639999999999</v>
      </c>
    </row>
    <row r="574" spans="1:11" ht="12.75" hidden="1" customHeight="1">
      <c r="A574" s="50"/>
      <c r="B574" s="55" t="s">
        <v>8</v>
      </c>
      <c r="C574" s="51">
        <f>SUM(C567:C573)</f>
        <v>15.5</v>
      </c>
      <c r="D574" s="39">
        <f>(J574-I574-H574-G574-E574-F574)/C574</f>
        <v>2232.8487096774197</v>
      </c>
      <c r="E574" s="51">
        <f t="shared" ref="E574:J574" si="121">SUM(E567:E573)</f>
        <v>0</v>
      </c>
      <c r="F574" s="52">
        <f t="shared" si="121"/>
        <v>6917.47</v>
      </c>
      <c r="G574" s="39">
        <f t="shared" si="121"/>
        <v>1397.1</v>
      </c>
      <c r="H574" s="39">
        <f t="shared" si="121"/>
        <v>585.05999999999995</v>
      </c>
      <c r="I574" s="51">
        <f t="shared" si="121"/>
        <v>0</v>
      </c>
      <c r="J574" s="51">
        <f t="shared" si="121"/>
        <v>43508.785000000003</v>
      </c>
      <c r="K574" s="39">
        <f t="shared" si="111"/>
        <v>174035.14</v>
      </c>
    </row>
    <row r="575" spans="1:11" hidden="1">
      <c r="A575" s="80"/>
      <c r="B575" s="43" t="s">
        <v>156</v>
      </c>
      <c r="C575" s="53">
        <f>C576+C577+C578+G579</f>
        <v>15.5</v>
      </c>
      <c r="D575" s="42">
        <f>(J575-I575-H575-G575-E575-F575)/C575</f>
        <v>2232.8487096774197</v>
      </c>
      <c r="E575" s="53">
        <f>E576+E577+E578+I579</f>
        <v>0</v>
      </c>
      <c r="F575" s="54">
        <f>F576+F577+F578+J579</f>
        <v>6917.4699999999993</v>
      </c>
      <c r="G575" s="53">
        <f>G576+G577+G578+J579</f>
        <v>1397.1</v>
      </c>
      <c r="H575" s="53">
        <f>H576+H577+H578</f>
        <v>585.05999999999995</v>
      </c>
      <c r="I575" s="53">
        <f>I576+I577+I578</f>
        <v>0</v>
      </c>
      <c r="J575" s="53">
        <f>J576+J577+J578</f>
        <v>43508.785000000003</v>
      </c>
      <c r="K575" s="42">
        <f t="shared" si="111"/>
        <v>174035.14</v>
      </c>
    </row>
    <row r="576" spans="1:11" hidden="1">
      <c r="A576" s="80"/>
      <c r="B576" s="83" t="s">
        <v>40</v>
      </c>
      <c r="C576" s="53">
        <f>C567+C568</f>
        <v>2</v>
      </c>
      <c r="D576" s="42">
        <f>(J576-I576-H576-G576-E576-F576)/C576</f>
        <v>2972.25</v>
      </c>
      <c r="E576" s="53">
        <f t="shared" ref="E576:J576" si="122">E567+E568</f>
        <v>0</v>
      </c>
      <c r="F576" s="53">
        <f t="shared" si="122"/>
        <v>1783.3600000000001</v>
      </c>
      <c r="G576" s="53">
        <f t="shared" si="122"/>
        <v>0</v>
      </c>
      <c r="H576" s="53">
        <f t="shared" si="122"/>
        <v>0</v>
      </c>
      <c r="I576" s="53">
        <f t="shared" si="122"/>
        <v>0</v>
      </c>
      <c r="J576" s="53">
        <f t="shared" si="122"/>
        <v>7727.8600000000006</v>
      </c>
      <c r="K576" s="42">
        <f t="shared" si="111"/>
        <v>30911.440000000002</v>
      </c>
    </row>
    <row r="577" spans="1:11" hidden="1">
      <c r="A577" s="80"/>
      <c r="B577" s="123" t="s">
        <v>134</v>
      </c>
      <c r="C577" s="53">
        <f>C569+C570+C571+C572</f>
        <v>10</v>
      </c>
      <c r="D577" s="42">
        <f>(J577-I577-H577-G577-E577-F577)/C577</f>
        <v>2281.4054999999998</v>
      </c>
      <c r="E577" s="53">
        <f t="shared" ref="E577:J577" si="123">E569+E570+E571+E572</f>
        <v>0</v>
      </c>
      <c r="F577" s="53">
        <f t="shared" si="123"/>
        <v>5134.1099999999997</v>
      </c>
      <c r="G577" s="53">
        <f t="shared" si="123"/>
        <v>1397.1</v>
      </c>
      <c r="H577" s="53">
        <f t="shared" si="123"/>
        <v>0</v>
      </c>
      <c r="I577" s="53">
        <f t="shared" si="123"/>
        <v>0</v>
      </c>
      <c r="J577" s="53">
        <f t="shared" si="123"/>
        <v>29345.264999999999</v>
      </c>
      <c r="K577" s="42">
        <f t="shared" si="111"/>
        <v>117381.06</v>
      </c>
    </row>
    <row r="578" spans="1:11" ht="14.25" hidden="1" customHeight="1">
      <c r="A578" s="80"/>
      <c r="B578" s="83" t="s">
        <v>138</v>
      </c>
      <c r="C578" s="53">
        <f>C573</f>
        <v>3.5</v>
      </c>
      <c r="D578" s="42">
        <f>(J578-I578-H578-G578-E578-F578)/C578</f>
        <v>1671.6000000000001</v>
      </c>
      <c r="E578" s="53">
        <f t="shared" ref="E578:J578" si="124">E573</f>
        <v>0</v>
      </c>
      <c r="F578" s="54">
        <f t="shared" si="124"/>
        <v>0</v>
      </c>
      <c r="G578" s="53">
        <f t="shared" si="124"/>
        <v>0</v>
      </c>
      <c r="H578" s="53">
        <f t="shared" si="124"/>
        <v>585.05999999999995</v>
      </c>
      <c r="I578" s="53">
        <f t="shared" si="124"/>
        <v>0</v>
      </c>
      <c r="J578" s="53">
        <f t="shared" si="124"/>
        <v>6435.66</v>
      </c>
      <c r="K578" s="42">
        <f t="shared" si="111"/>
        <v>25742.639999999999</v>
      </c>
    </row>
    <row r="579" spans="1:11" ht="24.75" hidden="1" customHeight="1">
      <c r="A579" s="50"/>
      <c r="B579" s="50" t="s">
        <v>178</v>
      </c>
      <c r="C579" s="51"/>
      <c r="D579" s="51"/>
      <c r="E579" s="51"/>
      <c r="F579" s="52"/>
      <c r="G579" s="51"/>
      <c r="H579" s="51"/>
      <c r="I579" s="51"/>
      <c r="J579" s="51"/>
      <c r="K579" s="42"/>
    </row>
    <row r="580" spans="1:11" ht="11.25" hidden="1" customHeight="1">
      <c r="A580" s="80">
        <v>307</v>
      </c>
      <c r="B580" s="43" t="s">
        <v>292</v>
      </c>
      <c r="C580" s="53">
        <v>1</v>
      </c>
      <c r="D580" s="53">
        <v>3474.62</v>
      </c>
      <c r="E580" s="53"/>
      <c r="F580" s="54">
        <v>1167.47</v>
      </c>
      <c r="G580" s="41">
        <v>416.96</v>
      </c>
      <c r="H580" s="41"/>
      <c r="I580" s="41"/>
      <c r="J580" s="41">
        <f t="shared" ref="J580:J585" si="125">(D580*C580)+(H580+E580+I580+G580+F580)</f>
        <v>5059.05</v>
      </c>
      <c r="K580" s="42">
        <f t="shared" si="111"/>
        <v>20236.2</v>
      </c>
    </row>
    <row r="581" spans="1:11" ht="15" hidden="1" customHeight="1">
      <c r="A581" s="80">
        <v>308</v>
      </c>
      <c r="B581" s="43" t="s">
        <v>365</v>
      </c>
      <c r="C581" s="53">
        <v>1</v>
      </c>
      <c r="D581" s="53">
        <v>2532.5</v>
      </c>
      <c r="E581" s="53"/>
      <c r="F581" s="54">
        <v>850.92</v>
      </c>
      <c r="G581" s="41">
        <v>303.89999999999998</v>
      </c>
      <c r="H581" s="41"/>
      <c r="I581" s="41"/>
      <c r="J581" s="41">
        <f t="shared" si="125"/>
        <v>3687.3199999999997</v>
      </c>
      <c r="K581" s="42">
        <f t="shared" si="111"/>
        <v>14749.279999999999</v>
      </c>
    </row>
    <row r="582" spans="1:11" ht="13.5" hidden="1" customHeight="1">
      <c r="A582" s="80">
        <v>309</v>
      </c>
      <c r="B582" s="43" t="s">
        <v>366</v>
      </c>
      <c r="C582" s="53">
        <v>1</v>
      </c>
      <c r="D582" s="53">
        <v>2646.87</v>
      </c>
      <c r="E582" s="53"/>
      <c r="F582" s="54">
        <v>889.35</v>
      </c>
      <c r="G582" s="41">
        <v>317.63</v>
      </c>
      <c r="H582" s="41"/>
      <c r="I582" s="41"/>
      <c r="J582" s="41">
        <f t="shared" si="125"/>
        <v>3853.85</v>
      </c>
      <c r="K582" s="42">
        <f t="shared" si="111"/>
        <v>15415.4</v>
      </c>
    </row>
    <row r="583" spans="1:11" ht="13.5" hidden="1" customHeight="1">
      <c r="A583" s="80">
        <v>310</v>
      </c>
      <c r="B583" s="43" t="s">
        <v>173</v>
      </c>
      <c r="C583" s="53">
        <v>3</v>
      </c>
      <c r="D583" s="53">
        <v>2276.66</v>
      </c>
      <c r="E583" s="53"/>
      <c r="F583" s="54">
        <v>1842.96</v>
      </c>
      <c r="G583" s="41">
        <v>819.6</v>
      </c>
      <c r="H583" s="41"/>
      <c r="I583" s="41"/>
      <c r="J583" s="41">
        <f t="shared" si="125"/>
        <v>9492.5399999999991</v>
      </c>
      <c r="K583" s="42">
        <f t="shared" si="111"/>
        <v>37970.159999999996</v>
      </c>
    </row>
    <row r="584" spans="1:11" ht="13.5" hidden="1" customHeight="1">
      <c r="A584" s="80">
        <v>311</v>
      </c>
      <c r="B584" s="43" t="s">
        <v>197</v>
      </c>
      <c r="C584" s="53">
        <v>2</v>
      </c>
      <c r="D584" s="53">
        <v>2142.5</v>
      </c>
      <c r="E584" s="53"/>
      <c r="F584" s="54"/>
      <c r="G584" s="41">
        <v>514.20000000000005</v>
      </c>
      <c r="H584" s="41"/>
      <c r="I584" s="41"/>
      <c r="J584" s="41">
        <f t="shared" si="125"/>
        <v>4799.2</v>
      </c>
      <c r="K584" s="42">
        <f t="shared" si="111"/>
        <v>19196.8</v>
      </c>
    </row>
    <row r="585" spans="1:11" ht="12.75" hidden="1" customHeight="1">
      <c r="A585" s="80">
        <v>312</v>
      </c>
      <c r="B585" s="43" t="s">
        <v>164</v>
      </c>
      <c r="C585" s="53">
        <v>1.5</v>
      </c>
      <c r="D585" s="53">
        <v>1671.6</v>
      </c>
      <c r="E585" s="53"/>
      <c r="F585" s="54"/>
      <c r="G585" s="41">
        <v>313.42</v>
      </c>
      <c r="H585" s="41">
        <v>282.08</v>
      </c>
      <c r="I585" s="41"/>
      <c r="J585" s="41">
        <f t="shared" si="125"/>
        <v>3102.8999999999996</v>
      </c>
      <c r="K585" s="42">
        <f t="shared" si="111"/>
        <v>12411.599999999999</v>
      </c>
    </row>
    <row r="586" spans="1:11" ht="12.75" hidden="1" customHeight="1">
      <c r="A586" s="80"/>
      <c r="B586" s="50" t="s">
        <v>231</v>
      </c>
      <c r="C586" s="53"/>
      <c r="D586" s="53"/>
      <c r="E586" s="53"/>
      <c r="F586" s="54"/>
      <c r="G586" s="41"/>
      <c r="H586" s="41"/>
      <c r="I586" s="41"/>
      <c r="J586" s="41"/>
      <c r="K586" s="42"/>
    </row>
    <row r="587" spans="1:11" ht="12.75" hidden="1" customHeight="1">
      <c r="A587" s="80">
        <v>313</v>
      </c>
      <c r="B587" s="83" t="s">
        <v>367</v>
      </c>
      <c r="C587" s="53">
        <v>0.5</v>
      </c>
      <c r="D587" s="53">
        <v>3158.75</v>
      </c>
      <c r="E587" s="53"/>
      <c r="F587" s="54">
        <v>530.66999999999996</v>
      </c>
      <c r="G587" s="53">
        <v>189.52</v>
      </c>
      <c r="H587" s="53"/>
      <c r="I587" s="53"/>
      <c r="J587" s="41">
        <f>(D587*C587)+(H587+E587+I587+G587+F587)</f>
        <v>2299.5650000000001</v>
      </c>
      <c r="K587" s="42">
        <f t="shared" si="111"/>
        <v>9198.26</v>
      </c>
    </row>
    <row r="588" spans="1:11" ht="12" hidden="1" customHeight="1">
      <c r="A588" s="80">
        <v>314</v>
      </c>
      <c r="B588" s="43" t="s">
        <v>368</v>
      </c>
      <c r="C588" s="53">
        <v>2</v>
      </c>
      <c r="D588" s="53">
        <v>2406.25</v>
      </c>
      <c r="E588" s="53"/>
      <c r="F588" s="54">
        <v>1617</v>
      </c>
      <c r="G588" s="41">
        <v>577.5</v>
      </c>
      <c r="H588" s="41"/>
      <c r="I588" s="41"/>
      <c r="J588" s="41">
        <f>(D588*C588)+(H588+E588+I588+G588+F588)</f>
        <v>7007</v>
      </c>
      <c r="K588" s="42">
        <f t="shared" si="111"/>
        <v>28028</v>
      </c>
    </row>
    <row r="589" spans="1:11" ht="12.75" hidden="1" customHeight="1">
      <c r="A589" s="80">
        <v>315</v>
      </c>
      <c r="B589" s="43" t="s">
        <v>340</v>
      </c>
      <c r="C589" s="53">
        <v>0.75</v>
      </c>
      <c r="D589" s="53">
        <v>2406.25</v>
      </c>
      <c r="E589" s="53"/>
      <c r="F589" s="54">
        <v>606.38</v>
      </c>
      <c r="G589" s="41">
        <v>216.56</v>
      </c>
      <c r="H589" s="41"/>
      <c r="I589" s="41"/>
      <c r="J589" s="41">
        <f>(D589*C589)+(H589+E589+I589+G589+F589)</f>
        <v>2627.6275000000001</v>
      </c>
      <c r="K589" s="42">
        <f t="shared" si="111"/>
        <v>10510.51</v>
      </c>
    </row>
    <row r="590" spans="1:11" ht="12.75" hidden="1" customHeight="1">
      <c r="A590" s="80">
        <v>316</v>
      </c>
      <c r="B590" s="43" t="s">
        <v>162</v>
      </c>
      <c r="C590" s="53">
        <v>0.75</v>
      </c>
      <c r="D590" s="53">
        <v>1671.6</v>
      </c>
      <c r="E590" s="53"/>
      <c r="F590" s="54"/>
      <c r="G590" s="41">
        <v>156.71</v>
      </c>
      <c r="H590" s="41">
        <v>141.04</v>
      </c>
      <c r="I590" s="41"/>
      <c r="J590" s="41">
        <f>(D590*C590)+(H590+E590+I590+G590+F590)</f>
        <v>1551.4499999999998</v>
      </c>
      <c r="K590" s="42">
        <f t="shared" si="111"/>
        <v>6205.7999999999993</v>
      </c>
    </row>
    <row r="591" spans="1:11" ht="12.75" hidden="1" customHeight="1">
      <c r="A591" s="50"/>
      <c r="B591" s="55" t="s">
        <v>8</v>
      </c>
      <c r="C591" s="51">
        <f>C580+C581+C582+C583+C584+C585+C587+C588+C589+C590</f>
        <v>13.5</v>
      </c>
      <c r="D591" s="39">
        <f>(J591-I591-H591-G591-E591-F591)/C591</f>
        <v>2350.1209259259258</v>
      </c>
      <c r="E591" s="51">
        <f t="shared" ref="E591:J591" si="126">E580+E581+E582+E583+E584+E585+E587+E588+E589+E590</f>
        <v>0</v>
      </c>
      <c r="F591" s="51">
        <f t="shared" si="126"/>
        <v>7504.75</v>
      </c>
      <c r="G591" s="51">
        <f t="shared" si="126"/>
        <v>3826</v>
      </c>
      <c r="H591" s="51">
        <f t="shared" si="126"/>
        <v>423.12</v>
      </c>
      <c r="I591" s="51">
        <f t="shared" si="126"/>
        <v>0</v>
      </c>
      <c r="J591" s="51">
        <f t="shared" si="126"/>
        <v>43480.502500000002</v>
      </c>
      <c r="K591" s="39">
        <f t="shared" si="111"/>
        <v>173922.01</v>
      </c>
    </row>
    <row r="592" spans="1:11" hidden="1">
      <c r="A592" s="80"/>
      <c r="B592" s="43" t="s">
        <v>179</v>
      </c>
      <c r="C592" s="53">
        <f>C593+C594+C595+G596</f>
        <v>13.5</v>
      </c>
      <c r="D592" s="42">
        <f>(J592-I592-H592-G592-E592-F592)/C592</f>
        <v>2350.1209259259253</v>
      </c>
      <c r="E592" s="53">
        <f>E593+E594+E595+I596</f>
        <v>0</v>
      </c>
      <c r="F592" s="54">
        <f>F593+F594+F595+J596</f>
        <v>7504.75</v>
      </c>
      <c r="G592" s="53">
        <f>G593+G594+G595+J596</f>
        <v>3826</v>
      </c>
      <c r="H592" s="53">
        <f>H593+H594+H595</f>
        <v>423.12</v>
      </c>
      <c r="I592" s="53">
        <f>I593+I594+I595</f>
        <v>0</v>
      </c>
      <c r="J592" s="53">
        <f>J593+J594+J595</f>
        <v>43480.502499999995</v>
      </c>
      <c r="K592" s="42">
        <f t="shared" si="111"/>
        <v>173922.00999999998</v>
      </c>
    </row>
    <row r="593" spans="1:11" hidden="1">
      <c r="A593" s="80"/>
      <c r="B593" s="83" t="s">
        <v>40</v>
      </c>
      <c r="C593" s="53">
        <f>C580+C581+C587</f>
        <v>2.5</v>
      </c>
      <c r="D593" s="42">
        <f>(J593-I593-H593-G593-E593-F593)/C593</f>
        <v>3034.5980000000004</v>
      </c>
      <c r="E593" s="53">
        <f t="shared" ref="E593:J593" si="127">E580+E581+E587</f>
        <v>0</v>
      </c>
      <c r="F593" s="53">
        <f t="shared" si="127"/>
        <v>2549.06</v>
      </c>
      <c r="G593" s="53">
        <f t="shared" si="127"/>
        <v>910.37999999999988</v>
      </c>
      <c r="H593" s="53">
        <f t="shared" si="127"/>
        <v>0</v>
      </c>
      <c r="I593" s="53">
        <f t="shared" si="127"/>
        <v>0</v>
      </c>
      <c r="J593" s="53">
        <f t="shared" si="127"/>
        <v>11045.934999999999</v>
      </c>
      <c r="K593" s="42">
        <f t="shared" si="111"/>
        <v>44183.74</v>
      </c>
    </row>
    <row r="594" spans="1:11" hidden="1">
      <c r="A594" s="80"/>
      <c r="B594" s="123" t="s">
        <v>134</v>
      </c>
      <c r="C594" s="53">
        <f>C582+C583+C584+C588+C589</f>
        <v>8.75</v>
      </c>
      <c r="D594" s="42">
        <f>(J594-I594-H594-G594-E594-F594)/C594</f>
        <v>2329.0328571428568</v>
      </c>
      <c r="E594" s="53">
        <f t="shared" ref="E594:J594" si="128">E582+E583+E584+E588+E589</f>
        <v>0</v>
      </c>
      <c r="F594" s="53">
        <f t="shared" si="128"/>
        <v>4955.6899999999996</v>
      </c>
      <c r="G594" s="53">
        <f t="shared" si="128"/>
        <v>2445.4900000000002</v>
      </c>
      <c r="H594" s="53">
        <f t="shared" si="128"/>
        <v>0</v>
      </c>
      <c r="I594" s="53">
        <f t="shared" si="128"/>
        <v>0</v>
      </c>
      <c r="J594" s="53">
        <f t="shared" si="128"/>
        <v>27780.217499999999</v>
      </c>
      <c r="K594" s="42">
        <f t="shared" si="111"/>
        <v>111120.87</v>
      </c>
    </row>
    <row r="595" spans="1:11" hidden="1">
      <c r="A595" s="80"/>
      <c r="B595" s="83" t="s">
        <v>138</v>
      </c>
      <c r="C595" s="53">
        <f>C585+C590</f>
        <v>2.25</v>
      </c>
      <c r="D595" s="42">
        <f>(J595-I595-H595-G595-E595-F595)/C595</f>
        <v>1671.5999999999997</v>
      </c>
      <c r="E595" s="53">
        <f t="shared" ref="E595:J595" si="129">E585+E590</f>
        <v>0</v>
      </c>
      <c r="F595" s="53">
        <f t="shared" si="129"/>
        <v>0</v>
      </c>
      <c r="G595" s="53">
        <f t="shared" si="129"/>
        <v>470.13</v>
      </c>
      <c r="H595" s="53">
        <f t="shared" si="129"/>
        <v>423.12</v>
      </c>
      <c r="I595" s="53">
        <f t="shared" si="129"/>
        <v>0</v>
      </c>
      <c r="J595" s="53">
        <f t="shared" si="129"/>
        <v>4654.3499999999995</v>
      </c>
      <c r="K595" s="42">
        <f t="shared" si="111"/>
        <v>18617.399999999998</v>
      </c>
    </row>
    <row r="596" spans="1:11" ht="12" hidden="1" customHeight="1">
      <c r="A596" s="50"/>
      <c r="B596" s="50" t="s">
        <v>102</v>
      </c>
      <c r="C596" s="51"/>
      <c r="D596" s="51"/>
      <c r="E596" s="51"/>
      <c r="F596" s="52"/>
      <c r="G596" s="51"/>
      <c r="H596" s="51"/>
      <c r="I596" s="51"/>
      <c r="J596" s="51"/>
      <c r="K596" s="42"/>
    </row>
    <row r="597" spans="1:11" ht="12" hidden="1" customHeight="1">
      <c r="A597" s="80">
        <v>317</v>
      </c>
      <c r="B597" s="43" t="s">
        <v>292</v>
      </c>
      <c r="C597" s="53">
        <v>1</v>
      </c>
      <c r="D597" s="53">
        <v>3039</v>
      </c>
      <c r="E597" s="53"/>
      <c r="F597" s="54">
        <v>303.89999999999998</v>
      </c>
      <c r="G597" s="41"/>
      <c r="H597" s="41"/>
      <c r="I597" s="41"/>
      <c r="J597" s="41">
        <f>(D597*C597)+(H597+E597+I597+G597+F597)</f>
        <v>3342.9</v>
      </c>
      <c r="K597" s="42">
        <f t="shared" si="111"/>
        <v>13371.6</v>
      </c>
    </row>
    <row r="598" spans="1:11" hidden="1">
      <c r="A598" s="80">
        <v>318</v>
      </c>
      <c r="B598" s="43" t="s">
        <v>369</v>
      </c>
      <c r="C598" s="53">
        <v>1.75</v>
      </c>
      <c r="D598" s="53">
        <v>2830.71</v>
      </c>
      <c r="E598" s="53"/>
      <c r="F598" s="54">
        <v>822.38</v>
      </c>
      <c r="G598" s="41"/>
      <c r="H598" s="41"/>
      <c r="I598" s="41"/>
      <c r="J598" s="41">
        <f>(D598*C598)+(H598+E598+I598+G598+F598)</f>
        <v>5776.1225000000004</v>
      </c>
      <c r="K598" s="42">
        <f t="shared" si="111"/>
        <v>23104.49</v>
      </c>
    </row>
    <row r="599" spans="1:11" ht="12" hidden="1" customHeight="1">
      <c r="A599" s="80">
        <v>319</v>
      </c>
      <c r="B599" s="43" t="s">
        <v>328</v>
      </c>
      <c r="C599" s="53">
        <v>1</v>
      </c>
      <c r="D599" s="53">
        <v>2646.88</v>
      </c>
      <c r="E599" s="53"/>
      <c r="F599" s="54">
        <v>794.06</v>
      </c>
      <c r="G599" s="41"/>
      <c r="H599" s="41"/>
      <c r="I599" s="41"/>
      <c r="J599" s="41">
        <f>(D599*C599)+(H599+E599+I599+G599+F599)</f>
        <v>3440.94</v>
      </c>
      <c r="K599" s="42">
        <f t="shared" si="111"/>
        <v>13763.76</v>
      </c>
    </row>
    <row r="600" spans="1:11" ht="12" hidden="1" customHeight="1">
      <c r="A600" s="80">
        <v>320</v>
      </c>
      <c r="B600" s="43" t="s">
        <v>370</v>
      </c>
      <c r="C600" s="53">
        <v>1.75</v>
      </c>
      <c r="D600" s="53">
        <v>2221.7800000000002</v>
      </c>
      <c r="E600" s="53"/>
      <c r="F600" s="54">
        <v>845.07</v>
      </c>
      <c r="G600" s="41"/>
      <c r="H600" s="41"/>
      <c r="I600" s="41"/>
      <c r="J600" s="41">
        <f>(D600*C600)+(H600+E600+I600+G600+F600)</f>
        <v>4733.1850000000004</v>
      </c>
      <c r="K600" s="42">
        <f t="shared" si="111"/>
        <v>18932.740000000002</v>
      </c>
    </row>
    <row r="601" spans="1:11" ht="12" hidden="1" customHeight="1">
      <c r="A601" s="80">
        <v>321</v>
      </c>
      <c r="B601" s="43" t="s">
        <v>164</v>
      </c>
      <c r="C601" s="53">
        <v>0.5</v>
      </c>
      <c r="D601" s="53">
        <v>1671.6</v>
      </c>
      <c r="E601" s="53"/>
      <c r="F601" s="54"/>
      <c r="G601" s="41"/>
      <c r="H601" s="41">
        <v>83.58</v>
      </c>
      <c r="I601" s="41"/>
      <c r="J601" s="41">
        <f>(D601*C601)+(H601+E601+I601+G601+F601)</f>
        <v>919.38</v>
      </c>
      <c r="K601" s="42">
        <f t="shared" si="111"/>
        <v>3677.52</v>
      </c>
    </row>
    <row r="602" spans="1:11" ht="13.5" hidden="1" customHeight="1">
      <c r="A602" s="50"/>
      <c r="B602" s="55" t="s">
        <v>8</v>
      </c>
      <c r="C602" s="51">
        <f>SUM(C597:C601)</f>
        <v>6</v>
      </c>
      <c r="D602" s="39">
        <f>(J602-I602-H602-G602-E602-F602)/C602</f>
        <v>2560.5895833333338</v>
      </c>
      <c r="E602" s="52">
        <f t="shared" ref="E602:J602" si="130">SUM(E597:E601)</f>
        <v>0</v>
      </c>
      <c r="F602" s="52">
        <f t="shared" si="130"/>
        <v>2765.41</v>
      </c>
      <c r="G602" s="52">
        <f t="shared" si="130"/>
        <v>0</v>
      </c>
      <c r="H602" s="39">
        <f t="shared" si="130"/>
        <v>83.58</v>
      </c>
      <c r="I602" s="39">
        <f t="shared" si="130"/>
        <v>0</v>
      </c>
      <c r="J602" s="51">
        <f t="shared" si="130"/>
        <v>18212.527500000004</v>
      </c>
      <c r="K602" s="39">
        <f t="shared" si="111"/>
        <v>72850.110000000015</v>
      </c>
    </row>
    <row r="603" spans="1:11" hidden="1">
      <c r="A603" s="80"/>
      <c r="B603" s="43" t="s">
        <v>157</v>
      </c>
      <c r="C603" s="53">
        <f>C604+C605+C606+G607</f>
        <v>6</v>
      </c>
      <c r="D603" s="42">
        <f>(J603-I603-H603-G603-E603-F603)/C603</f>
        <v>2560.5895833333329</v>
      </c>
      <c r="E603" s="53">
        <f>E604+E605+E606+I607</f>
        <v>0</v>
      </c>
      <c r="F603" s="54">
        <f>F604+F605+F606+J607</f>
        <v>2765.41</v>
      </c>
      <c r="G603" s="53">
        <f>G604+G605+G606+J607</f>
        <v>0</v>
      </c>
      <c r="H603" s="53">
        <f>H604+H605+H606</f>
        <v>83.58</v>
      </c>
      <c r="I603" s="53">
        <f>I604+I605+I606</f>
        <v>0</v>
      </c>
      <c r="J603" s="53">
        <f>J604+J605+J606</f>
        <v>18212.5275</v>
      </c>
      <c r="K603" s="42">
        <f t="shared" si="111"/>
        <v>72850.11</v>
      </c>
    </row>
    <row r="604" spans="1:11" hidden="1">
      <c r="A604" s="80"/>
      <c r="B604" s="83" t="s">
        <v>40</v>
      </c>
      <c r="C604" s="53">
        <f>C597+C598</f>
        <v>2.75</v>
      </c>
      <c r="D604" s="42">
        <f>(J604-I604-H604-G604-E604-F604)/C604</f>
        <v>2906.4518181818185</v>
      </c>
      <c r="E604" s="53">
        <f t="shared" ref="E604:J604" si="131">E597+E598</f>
        <v>0</v>
      </c>
      <c r="F604" s="53">
        <f t="shared" si="131"/>
        <v>1126.28</v>
      </c>
      <c r="G604" s="53">
        <f t="shared" si="131"/>
        <v>0</v>
      </c>
      <c r="H604" s="53">
        <f t="shared" si="131"/>
        <v>0</v>
      </c>
      <c r="I604" s="53">
        <f t="shared" si="131"/>
        <v>0</v>
      </c>
      <c r="J604" s="53">
        <f t="shared" si="131"/>
        <v>9119.0225000000009</v>
      </c>
      <c r="K604" s="42">
        <f t="shared" si="111"/>
        <v>36476.090000000004</v>
      </c>
    </row>
    <row r="605" spans="1:11" hidden="1">
      <c r="A605" s="80"/>
      <c r="B605" s="123" t="s">
        <v>134</v>
      </c>
      <c r="C605" s="53">
        <f>C599+C600</f>
        <v>2.75</v>
      </c>
      <c r="D605" s="42">
        <f>(J605-I605-H605-G605-E605-F605)/C605</f>
        <v>2376.3618181818183</v>
      </c>
      <c r="E605" s="53">
        <f t="shared" ref="E605:J605" si="132">E599+E600</f>
        <v>0</v>
      </c>
      <c r="F605" s="53">
        <f t="shared" si="132"/>
        <v>1639.13</v>
      </c>
      <c r="G605" s="53">
        <f t="shared" si="132"/>
        <v>0</v>
      </c>
      <c r="H605" s="53">
        <f t="shared" si="132"/>
        <v>0</v>
      </c>
      <c r="I605" s="53">
        <f t="shared" si="132"/>
        <v>0</v>
      </c>
      <c r="J605" s="53">
        <f t="shared" si="132"/>
        <v>8174.125</v>
      </c>
      <c r="K605" s="42">
        <f t="shared" si="111"/>
        <v>32696.5</v>
      </c>
    </row>
    <row r="606" spans="1:11" hidden="1">
      <c r="A606" s="80"/>
      <c r="B606" s="83" t="s">
        <v>138</v>
      </c>
      <c r="C606" s="53">
        <f>C601</f>
        <v>0.5</v>
      </c>
      <c r="D606" s="42">
        <f>(J606-I606-H606-G606-E606-F606)/C606</f>
        <v>1671.6</v>
      </c>
      <c r="E606" s="53">
        <f t="shared" ref="E606:J606" si="133">E601</f>
        <v>0</v>
      </c>
      <c r="F606" s="54">
        <f t="shared" si="133"/>
        <v>0</v>
      </c>
      <c r="G606" s="53">
        <f t="shared" si="133"/>
        <v>0</v>
      </c>
      <c r="H606" s="53">
        <f t="shared" si="133"/>
        <v>83.58</v>
      </c>
      <c r="I606" s="53">
        <f t="shared" si="133"/>
        <v>0</v>
      </c>
      <c r="J606" s="53">
        <f t="shared" si="133"/>
        <v>919.38</v>
      </c>
      <c r="K606" s="42">
        <f t="shared" ref="K606:K669" si="134">J606*4</f>
        <v>3677.52</v>
      </c>
    </row>
    <row r="607" spans="1:11" ht="12" hidden="1" customHeight="1">
      <c r="A607" s="50"/>
      <c r="B607" s="50" t="s">
        <v>103</v>
      </c>
      <c r="C607" s="51"/>
      <c r="D607" s="51"/>
      <c r="E607" s="51"/>
      <c r="F607" s="52"/>
      <c r="G607" s="51"/>
      <c r="H607" s="51"/>
      <c r="I607" s="51"/>
      <c r="J607" s="51"/>
      <c r="K607" s="42"/>
    </row>
    <row r="608" spans="1:11" hidden="1">
      <c r="A608" s="80">
        <v>322</v>
      </c>
      <c r="B608" s="43" t="s">
        <v>104</v>
      </c>
      <c r="C608" s="53">
        <v>1.5</v>
      </c>
      <c r="D608" s="53">
        <v>2671.6689999999999</v>
      </c>
      <c r="E608" s="53"/>
      <c r="F608" s="54">
        <v>1346.52</v>
      </c>
      <c r="G608" s="41">
        <v>480.9</v>
      </c>
      <c r="H608" s="41"/>
      <c r="I608" s="41"/>
      <c r="J608" s="41">
        <f>(D608*C608)+(H608+E608+I608+G608+F608)</f>
        <v>5834.9234999999999</v>
      </c>
      <c r="K608" s="42">
        <f t="shared" si="134"/>
        <v>23339.694</v>
      </c>
    </row>
    <row r="609" spans="1:11" hidden="1">
      <c r="A609" s="80">
        <v>323</v>
      </c>
      <c r="B609" s="43" t="s">
        <v>113</v>
      </c>
      <c r="C609" s="53">
        <v>1.5</v>
      </c>
      <c r="D609" s="53">
        <v>2230.415</v>
      </c>
      <c r="E609" s="53"/>
      <c r="F609" s="54">
        <v>644.21</v>
      </c>
      <c r="G609" s="41">
        <v>401.47</v>
      </c>
      <c r="H609" s="41"/>
      <c r="I609" s="41"/>
      <c r="J609" s="41">
        <f>(D609*C609)+(H609+E609+I609+G609+F609)</f>
        <v>4391.3024999999998</v>
      </c>
      <c r="K609" s="42">
        <f t="shared" si="134"/>
        <v>17565.21</v>
      </c>
    </row>
    <row r="610" spans="1:11" hidden="1">
      <c r="A610" s="50"/>
      <c r="B610" s="55" t="s">
        <v>8</v>
      </c>
      <c r="C610" s="51">
        <f>SUM(C608:C609)</f>
        <v>3</v>
      </c>
      <c r="D610" s="39">
        <f>(J610-I610-H610-G610-E610-F610)/C610</f>
        <v>2451.0419999999995</v>
      </c>
      <c r="E610" s="51">
        <f t="shared" ref="E610:J610" si="135">SUM(E608:E609)</f>
        <v>0</v>
      </c>
      <c r="F610" s="51">
        <f t="shared" si="135"/>
        <v>1990.73</v>
      </c>
      <c r="G610" s="51">
        <f t="shared" si="135"/>
        <v>882.37</v>
      </c>
      <c r="H610" s="51">
        <f t="shared" si="135"/>
        <v>0</v>
      </c>
      <c r="I610" s="51">
        <f t="shared" si="135"/>
        <v>0</v>
      </c>
      <c r="J610" s="51">
        <f t="shared" si="135"/>
        <v>10226.225999999999</v>
      </c>
      <c r="K610" s="39">
        <f t="shared" si="134"/>
        <v>40904.903999999995</v>
      </c>
    </row>
    <row r="611" spans="1:11" ht="11.25" hidden="1" customHeight="1">
      <c r="A611" s="50"/>
      <c r="B611" s="38" t="s">
        <v>105</v>
      </c>
      <c r="C611" s="51"/>
      <c r="D611" s="51"/>
      <c r="E611" s="51"/>
      <c r="F611" s="52"/>
      <c r="G611" s="51"/>
      <c r="H611" s="51"/>
      <c r="I611" s="51"/>
      <c r="J611" s="51"/>
      <c r="K611" s="42"/>
    </row>
    <row r="612" spans="1:11" hidden="1">
      <c r="A612" s="80">
        <v>324</v>
      </c>
      <c r="B612" s="43" t="s">
        <v>371</v>
      </c>
      <c r="C612" s="53">
        <v>1</v>
      </c>
      <c r="D612" s="53">
        <v>3158.75</v>
      </c>
      <c r="E612" s="53"/>
      <c r="F612" s="54">
        <v>1061.3399999999999</v>
      </c>
      <c r="G612" s="41">
        <v>379.05</v>
      </c>
      <c r="H612" s="41"/>
      <c r="I612" s="41"/>
      <c r="J612" s="41">
        <f>(D612*C612)+(H612+E612+I612+G612+F612)</f>
        <v>4599.1399999999994</v>
      </c>
      <c r="K612" s="42">
        <f t="shared" si="134"/>
        <v>18396.559999999998</v>
      </c>
    </row>
    <row r="613" spans="1:11" hidden="1">
      <c r="A613" s="80">
        <v>325</v>
      </c>
      <c r="B613" s="43" t="s">
        <v>113</v>
      </c>
      <c r="C613" s="53">
        <v>1</v>
      </c>
      <c r="D613" s="53">
        <v>2142.5</v>
      </c>
      <c r="E613" s="53"/>
      <c r="F613" s="54">
        <v>479.92</v>
      </c>
      <c r="G613" s="41">
        <v>257.10000000000002</v>
      </c>
      <c r="H613" s="41">
        <v>239.96</v>
      </c>
      <c r="I613" s="41"/>
      <c r="J613" s="41">
        <f>(D613*C613)+(H613+E613+I613+G613+F613)</f>
        <v>3119.48</v>
      </c>
      <c r="K613" s="42">
        <f t="shared" si="134"/>
        <v>12477.92</v>
      </c>
    </row>
    <row r="614" spans="1:11" ht="12" hidden="1" customHeight="1">
      <c r="A614" s="80">
        <v>326</v>
      </c>
      <c r="B614" s="43" t="s">
        <v>164</v>
      </c>
      <c r="C614" s="53">
        <v>0.25</v>
      </c>
      <c r="D614" s="53">
        <v>1671.6</v>
      </c>
      <c r="E614" s="53"/>
      <c r="F614" s="54"/>
      <c r="G614" s="41">
        <v>52.23</v>
      </c>
      <c r="H614" s="41">
        <v>47.01</v>
      </c>
      <c r="I614" s="41"/>
      <c r="J614" s="41">
        <f>(D614*C614)+(H614+E614+I614+G614+F614)</f>
        <v>517.14</v>
      </c>
      <c r="K614" s="42">
        <f t="shared" si="134"/>
        <v>2068.56</v>
      </c>
    </row>
    <row r="615" spans="1:11" ht="12" hidden="1" customHeight="1">
      <c r="A615" s="80"/>
      <c r="B615" s="55" t="s">
        <v>8</v>
      </c>
      <c r="C615" s="51">
        <f>SUM(C612:C614)</f>
        <v>2.25</v>
      </c>
      <c r="D615" s="39">
        <f>(J615-I615-H615-G615-E615-F615)/C615</f>
        <v>2541.8444444444435</v>
      </c>
      <c r="E615" s="51"/>
      <c r="F615" s="52">
        <f>SUM(F612:F614)</f>
        <v>1541.26</v>
      </c>
      <c r="G615" s="39">
        <f>SUM(G612:G614)</f>
        <v>688.38000000000011</v>
      </c>
      <c r="H615" s="39">
        <f>SUM(H612:H614)</f>
        <v>286.97000000000003</v>
      </c>
      <c r="I615" s="51"/>
      <c r="J615" s="51">
        <f>SUM(J612:J614)</f>
        <v>8235.7599999999984</v>
      </c>
      <c r="K615" s="39">
        <f t="shared" si="134"/>
        <v>32943.039999999994</v>
      </c>
    </row>
    <row r="616" spans="1:11" ht="12.75" hidden="1" customHeight="1">
      <c r="A616" s="50"/>
      <c r="B616" s="50" t="s">
        <v>106</v>
      </c>
      <c r="C616" s="51"/>
      <c r="D616" s="51"/>
      <c r="E616" s="51"/>
      <c r="F616" s="52"/>
      <c r="G616" s="51"/>
      <c r="H616" s="51"/>
      <c r="I616" s="51"/>
      <c r="J616" s="51"/>
      <c r="K616" s="42"/>
    </row>
    <row r="617" spans="1:11" ht="12" hidden="1" customHeight="1">
      <c r="A617" s="80">
        <v>327</v>
      </c>
      <c r="B617" s="83" t="s">
        <v>342</v>
      </c>
      <c r="C617" s="53">
        <v>0.75</v>
      </c>
      <c r="D617" s="53">
        <v>2646.88</v>
      </c>
      <c r="E617" s="53"/>
      <c r="F617" s="54">
        <v>595.54999999999995</v>
      </c>
      <c r="G617" s="41"/>
      <c r="H617" s="41"/>
      <c r="I617" s="41"/>
      <c r="J617" s="41">
        <f>(D617*C617)+(H617+E617+I617+G617+F617)</f>
        <v>2580.71</v>
      </c>
      <c r="K617" s="42">
        <f t="shared" si="134"/>
        <v>10322.84</v>
      </c>
    </row>
    <row r="618" spans="1:11" ht="24.75" hidden="1" customHeight="1">
      <c r="A618" s="80">
        <v>328</v>
      </c>
      <c r="B618" s="43" t="s">
        <v>229</v>
      </c>
      <c r="C618" s="53">
        <v>1.5</v>
      </c>
      <c r="D618" s="53">
        <v>1671.6</v>
      </c>
      <c r="E618" s="53"/>
      <c r="F618" s="54"/>
      <c r="G618" s="41"/>
      <c r="H618" s="41">
        <v>451.32</v>
      </c>
      <c r="I618" s="41"/>
      <c r="J618" s="41">
        <f>(D618*C618)+(H618+E618+I618+G618+F618)</f>
        <v>2958.72</v>
      </c>
      <c r="K618" s="42">
        <f t="shared" si="134"/>
        <v>11834.88</v>
      </c>
    </row>
    <row r="619" spans="1:11" ht="12" hidden="1" customHeight="1">
      <c r="A619" s="50"/>
      <c r="B619" s="55" t="s">
        <v>8</v>
      </c>
      <c r="C619" s="51">
        <f>SUM(C617:C618)</f>
        <v>2.25</v>
      </c>
      <c r="D619" s="39">
        <f>(J619-I619-H619-G619-E619-F619)/C619</f>
        <v>1996.6933333333336</v>
      </c>
      <c r="E619" s="51"/>
      <c r="F619" s="52">
        <f>SUM(F617:F618)</f>
        <v>595.54999999999995</v>
      </c>
      <c r="G619" s="39"/>
      <c r="H619" s="39">
        <f>SUM(H617:H618)</f>
        <v>451.32</v>
      </c>
      <c r="I619" s="41"/>
      <c r="J619" s="51">
        <f>SUM(J617:J618)</f>
        <v>5539.43</v>
      </c>
      <c r="K619" s="39">
        <f t="shared" si="134"/>
        <v>22157.72</v>
      </c>
    </row>
    <row r="620" spans="1:11" s="17" customFormat="1" ht="14.25" hidden="1" customHeight="1">
      <c r="A620" s="50"/>
      <c r="B620" s="50" t="s">
        <v>379</v>
      </c>
      <c r="C620" s="51"/>
      <c r="D620" s="51"/>
      <c r="E620" s="51"/>
      <c r="F620" s="52"/>
      <c r="G620" s="51"/>
      <c r="H620" s="51"/>
      <c r="I620" s="51"/>
      <c r="J620" s="51"/>
      <c r="K620" s="42"/>
    </row>
    <row r="621" spans="1:11" s="17" customFormat="1" ht="25.5" hidden="1" customHeight="1">
      <c r="A621" s="80">
        <v>360</v>
      </c>
      <c r="B621" s="43" t="s">
        <v>264</v>
      </c>
      <c r="C621" s="53"/>
      <c r="D621" s="53"/>
      <c r="E621" s="53"/>
      <c r="F621" s="54"/>
      <c r="G621" s="41"/>
      <c r="H621" s="41"/>
      <c r="I621" s="41"/>
      <c r="J621" s="41">
        <f>(D621*C621)+(H621+E621+I621+G621+F621)</f>
        <v>0</v>
      </c>
      <c r="K621" s="42">
        <f t="shared" si="134"/>
        <v>0</v>
      </c>
    </row>
    <row r="622" spans="1:11" s="17" customFormat="1" ht="12.75" hidden="1" customHeight="1">
      <c r="A622" s="80">
        <v>329</v>
      </c>
      <c r="B622" s="43" t="s">
        <v>372</v>
      </c>
      <c r="C622" s="53">
        <v>4.75</v>
      </c>
      <c r="D622" s="53">
        <v>2198.02</v>
      </c>
      <c r="E622" s="53">
        <v>748.9</v>
      </c>
      <c r="F622" s="54">
        <v>1471.75</v>
      </c>
      <c r="G622" s="41"/>
      <c r="H622" s="41"/>
      <c r="I622" s="41"/>
      <c r="J622" s="41">
        <f>(D622*C622)+(H622+E622+I622+G622+F622)</f>
        <v>12661.244999999999</v>
      </c>
      <c r="K622" s="42">
        <f t="shared" si="134"/>
        <v>50644.979999999996</v>
      </c>
    </row>
    <row r="623" spans="1:11" s="17" customFormat="1" ht="25.5" hidden="1" customHeight="1">
      <c r="A623" s="80">
        <v>362</v>
      </c>
      <c r="B623" s="43" t="s">
        <v>258</v>
      </c>
      <c r="C623" s="53"/>
      <c r="D623" s="53"/>
      <c r="E623" s="53"/>
      <c r="F623" s="54"/>
      <c r="G623" s="41"/>
      <c r="H623" s="41"/>
      <c r="I623" s="41"/>
      <c r="J623" s="41">
        <f>(D623*C623)+(H623+E623+I623+G623+F623)</f>
        <v>0</v>
      </c>
      <c r="K623" s="42">
        <f t="shared" si="134"/>
        <v>0</v>
      </c>
    </row>
    <row r="624" spans="1:11" s="17" customFormat="1" ht="12" hidden="1" customHeight="1">
      <c r="A624" s="50"/>
      <c r="B624" s="55" t="s">
        <v>8</v>
      </c>
      <c r="C624" s="51">
        <f>C621+C622+C623</f>
        <v>4.75</v>
      </c>
      <c r="D624" s="39">
        <f t="shared" ref="D624:D632" si="136">(J624-I624-H624-G624-E624-F624)/C624</f>
        <v>2198.02</v>
      </c>
      <c r="E624" s="51">
        <f t="shared" ref="E624:J624" si="137">E621+E622+E623</f>
        <v>748.9</v>
      </c>
      <c r="F624" s="51">
        <f t="shared" si="137"/>
        <v>1471.75</v>
      </c>
      <c r="G624" s="51">
        <f t="shared" si="137"/>
        <v>0</v>
      </c>
      <c r="H624" s="51">
        <f t="shared" si="137"/>
        <v>0</v>
      </c>
      <c r="I624" s="51">
        <f t="shared" si="137"/>
        <v>0</v>
      </c>
      <c r="J624" s="51">
        <f t="shared" si="137"/>
        <v>12661.244999999999</v>
      </c>
      <c r="K624" s="39">
        <f t="shared" si="134"/>
        <v>50644.979999999996</v>
      </c>
    </row>
    <row r="625" spans="1:19" hidden="1">
      <c r="A625" s="80"/>
      <c r="B625" s="43" t="s">
        <v>380</v>
      </c>
      <c r="C625" s="53">
        <f>C626+C627+C628</f>
        <v>4.75</v>
      </c>
      <c r="D625" s="42">
        <f t="shared" si="136"/>
        <v>2198.02</v>
      </c>
      <c r="E625" s="53">
        <f t="shared" ref="E625:J625" si="138">E626+E627+E628</f>
        <v>748.9</v>
      </c>
      <c r="F625" s="54">
        <f t="shared" si="138"/>
        <v>1471.75</v>
      </c>
      <c r="G625" s="53">
        <f t="shared" si="138"/>
        <v>0</v>
      </c>
      <c r="H625" s="53">
        <f t="shared" si="138"/>
        <v>0</v>
      </c>
      <c r="I625" s="53">
        <f t="shared" si="138"/>
        <v>0</v>
      </c>
      <c r="J625" s="53">
        <f t="shared" si="138"/>
        <v>12661.244999999999</v>
      </c>
      <c r="K625" s="42">
        <f t="shared" si="134"/>
        <v>50644.979999999996</v>
      </c>
    </row>
    <row r="626" spans="1:19" hidden="1">
      <c r="A626" s="80"/>
      <c r="B626" s="83" t="s">
        <v>40</v>
      </c>
      <c r="C626" s="53"/>
      <c r="D626" s="42"/>
      <c r="E626" s="53"/>
      <c r="F626" s="53"/>
      <c r="G626" s="53"/>
      <c r="H626" s="53"/>
      <c r="I626" s="53"/>
      <c r="J626" s="53"/>
      <c r="K626" s="42"/>
    </row>
    <row r="627" spans="1:19" ht="13.5" hidden="1" customHeight="1">
      <c r="A627" s="80"/>
      <c r="B627" s="123" t="s">
        <v>134</v>
      </c>
      <c r="C627" s="53">
        <f>C621+C622</f>
        <v>4.75</v>
      </c>
      <c r="D627" s="42">
        <f t="shared" si="136"/>
        <v>2198.02</v>
      </c>
      <c r="E627" s="53">
        <f t="shared" ref="E627:J627" si="139">E621+E622</f>
        <v>748.9</v>
      </c>
      <c r="F627" s="53">
        <f t="shared" si="139"/>
        <v>1471.75</v>
      </c>
      <c r="G627" s="53">
        <f t="shared" si="139"/>
        <v>0</v>
      </c>
      <c r="H627" s="53">
        <f t="shared" si="139"/>
        <v>0</v>
      </c>
      <c r="I627" s="53">
        <f t="shared" si="139"/>
        <v>0</v>
      </c>
      <c r="J627" s="53">
        <f t="shared" si="139"/>
        <v>12661.244999999999</v>
      </c>
      <c r="K627" s="42">
        <f t="shared" si="134"/>
        <v>50644.979999999996</v>
      </c>
    </row>
    <row r="628" spans="1:19" ht="12.75" hidden="1" customHeight="1">
      <c r="A628" s="80"/>
      <c r="B628" s="83" t="s">
        <v>138</v>
      </c>
      <c r="C628" s="53"/>
      <c r="D628" s="42"/>
      <c r="E628" s="53"/>
      <c r="F628" s="53"/>
      <c r="G628" s="53"/>
      <c r="H628" s="53"/>
      <c r="I628" s="53"/>
      <c r="J628" s="53"/>
      <c r="K628" s="42"/>
    </row>
    <row r="629" spans="1:19" s="10" customFormat="1" ht="25.5" hidden="1" customHeight="1">
      <c r="A629" s="127"/>
      <c r="B629" s="128" t="s">
        <v>234</v>
      </c>
      <c r="C629" s="65">
        <f>C630+C631+C632+G633</f>
        <v>85.5</v>
      </c>
      <c r="D629" s="129">
        <f t="shared" si="136"/>
        <v>2351.8256842105261</v>
      </c>
      <c r="E629" s="65">
        <f>E630+E631+E632+I633</f>
        <v>748.9</v>
      </c>
      <c r="F629" s="98">
        <f>F630+F631+F632+J633</f>
        <v>44362.34</v>
      </c>
      <c r="G629" s="65">
        <f>G630+G631+G632+J633</f>
        <v>20348.289999999997</v>
      </c>
      <c r="H629" s="65">
        <f>H630+H631+H632</f>
        <v>3513.14</v>
      </c>
      <c r="I629" s="65">
        <f>I630+I631+I632</f>
        <v>0</v>
      </c>
      <c r="J629" s="65">
        <f>J630+J631+J632+J633</f>
        <v>270053.766</v>
      </c>
      <c r="K629" s="129">
        <f t="shared" si="134"/>
        <v>1080215.064</v>
      </c>
      <c r="L629" s="9"/>
      <c r="M629" s="9"/>
      <c r="N629" s="9"/>
      <c r="O629" s="9"/>
      <c r="P629" s="9"/>
      <c r="Q629" s="9"/>
      <c r="R629" s="9"/>
      <c r="S629" s="9"/>
    </row>
    <row r="630" spans="1:19" s="10" customFormat="1" ht="12.75" hidden="1" customHeight="1">
      <c r="A630" s="127"/>
      <c r="B630" s="128" t="s">
        <v>40</v>
      </c>
      <c r="C630" s="65">
        <f>C548+C549+C550+C551+C561+C567+C568+C580+C581+C587+C597+C598+C608+C612</f>
        <v>17.75</v>
      </c>
      <c r="D630" s="129">
        <f t="shared" si="136"/>
        <v>2934.107661971831</v>
      </c>
      <c r="E630" s="65">
        <f t="shared" ref="E630:J630" si="140">E548+E549+E550+E551+E561+E567+E568+E580+E581+E587+E597+E598+E608+E612</f>
        <v>0</v>
      </c>
      <c r="F630" s="65">
        <f t="shared" si="140"/>
        <v>14179.29</v>
      </c>
      <c r="G630" s="65">
        <f t="shared" si="140"/>
        <v>5594.42</v>
      </c>
      <c r="H630" s="65">
        <f t="shared" si="140"/>
        <v>0</v>
      </c>
      <c r="I630" s="65">
        <f t="shared" si="140"/>
        <v>0</v>
      </c>
      <c r="J630" s="65">
        <f t="shared" si="140"/>
        <v>71854.120999999999</v>
      </c>
      <c r="K630" s="129">
        <f t="shared" si="134"/>
        <v>287416.484</v>
      </c>
      <c r="L630" s="9"/>
      <c r="M630" s="9"/>
      <c r="N630" s="9"/>
      <c r="O630" s="9"/>
      <c r="P630" s="9"/>
      <c r="Q630" s="9"/>
      <c r="R630" s="9"/>
      <c r="S630" s="9"/>
    </row>
    <row r="631" spans="1:19" s="10" customFormat="1" ht="13.5" hidden="1" customHeight="1">
      <c r="A631" s="127"/>
      <c r="B631" s="130" t="s">
        <v>134</v>
      </c>
      <c r="C631" s="65">
        <f>C552+C553+C562+C563+C569+C570+C571+C572+C582+C583+C584+C588+C589+C599+C600+C609+C613+C617+C621+C622</f>
        <v>51.5</v>
      </c>
      <c r="D631" s="129">
        <f t="shared" si="136"/>
        <v>2365.7705825242724</v>
      </c>
      <c r="E631" s="65">
        <f t="shared" ref="E631:J631" si="141">E552+E553+E562+E563+E569+E570+E571+E572+E582+E583+E584+E588+E589+E599+E600+E609+E613+E617+E621+E622</f>
        <v>748.9</v>
      </c>
      <c r="F631" s="65">
        <f t="shared" si="141"/>
        <v>30183.049999999996</v>
      </c>
      <c r="G631" s="65">
        <f t="shared" si="141"/>
        <v>12507.679999999998</v>
      </c>
      <c r="H631" s="65">
        <f t="shared" si="141"/>
        <v>239.96</v>
      </c>
      <c r="I631" s="65">
        <f t="shared" si="141"/>
        <v>0</v>
      </c>
      <c r="J631" s="65">
        <f t="shared" si="141"/>
        <v>165516.77499999999</v>
      </c>
      <c r="K631" s="129">
        <f t="shared" si="134"/>
        <v>662067.1</v>
      </c>
      <c r="L631" s="9"/>
      <c r="M631" s="9"/>
      <c r="N631" s="9"/>
      <c r="O631" s="9"/>
      <c r="P631" s="9"/>
      <c r="Q631" s="9"/>
      <c r="R631" s="9"/>
      <c r="S631" s="9"/>
    </row>
    <row r="632" spans="1:19" s="10" customFormat="1" ht="14.25" hidden="1" customHeight="1">
      <c r="A632" s="127"/>
      <c r="B632" s="131" t="s">
        <v>138</v>
      </c>
      <c r="C632" s="65">
        <f>C554+C564+C573+C585+C590+C601+C614+C618+C623</f>
        <v>16.25</v>
      </c>
      <c r="D632" s="129">
        <f t="shared" si="136"/>
        <v>1671.6000000000001</v>
      </c>
      <c r="E632" s="65">
        <f t="shared" ref="E632:J632" si="142">E554+E564+E573+E585+E590+E601+E614+E618+E623</f>
        <v>0</v>
      </c>
      <c r="F632" s="65">
        <f t="shared" si="142"/>
        <v>0</v>
      </c>
      <c r="G632" s="65">
        <f t="shared" si="142"/>
        <v>2246.19</v>
      </c>
      <c r="H632" s="65">
        <f t="shared" si="142"/>
        <v>3273.18</v>
      </c>
      <c r="I632" s="65">
        <f t="shared" si="142"/>
        <v>0</v>
      </c>
      <c r="J632" s="65">
        <f t="shared" si="142"/>
        <v>32682.870000000003</v>
      </c>
      <c r="K632" s="129">
        <f t="shared" si="134"/>
        <v>130731.48000000001</v>
      </c>
      <c r="L632" s="9"/>
      <c r="M632" s="9"/>
      <c r="N632" s="9"/>
      <c r="O632" s="9"/>
      <c r="P632" s="9"/>
      <c r="Q632" s="9"/>
      <c r="R632" s="9"/>
      <c r="S632" s="9"/>
    </row>
    <row r="633" spans="1:19" s="10" customFormat="1" ht="12.75" hidden="1" customHeight="1">
      <c r="A633" s="127"/>
      <c r="B633" s="131" t="s">
        <v>38</v>
      </c>
      <c r="C633" s="132"/>
      <c r="D633" s="129"/>
      <c r="E633" s="65"/>
      <c r="F633" s="98"/>
      <c r="G633" s="65"/>
      <c r="H633" s="65"/>
      <c r="I633" s="65"/>
      <c r="J633" s="65"/>
      <c r="K633" s="42"/>
      <c r="L633" s="9"/>
      <c r="M633" s="9"/>
      <c r="N633" s="9"/>
      <c r="O633" s="9"/>
      <c r="P633" s="9"/>
      <c r="Q633" s="9"/>
      <c r="R633" s="9"/>
      <c r="S633" s="9"/>
    </row>
    <row r="634" spans="1:19" ht="12" hidden="1" customHeight="1">
      <c r="A634" s="114"/>
      <c r="B634" s="86" t="s">
        <v>107</v>
      </c>
      <c r="C634" s="51">
        <f>C134+C152+C284+C349+C541+C629</f>
        <v>626.75</v>
      </c>
      <c r="D634" s="39">
        <f>(J634-I634-H634-G634-E634-F634)/C634</f>
        <v>2279.3726980454726</v>
      </c>
      <c r="E634" s="51">
        <f t="shared" ref="E634:J634" si="143">E134+E152+E284+E349+E541+E629</f>
        <v>35525.590000000004</v>
      </c>
      <c r="F634" s="51">
        <f t="shared" si="143"/>
        <v>246547.91899999999</v>
      </c>
      <c r="G634" s="51">
        <f t="shared" si="143"/>
        <v>49816.75</v>
      </c>
      <c r="H634" s="51">
        <f t="shared" si="143"/>
        <v>32226.19</v>
      </c>
      <c r="I634" s="51">
        <f t="shared" si="143"/>
        <v>11502.54</v>
      </c>
      <c r="J634" s="51">
        <f t="shared" si="143"/>
        <v>1804215.8274999999</v>
      </c>
      <c r="K634" s="39">
        <f t="shared" si="134"/>
        <v>7216863.3099999996</v>
      </c>
    </row>
    <row r="635" spans="1:19" ht="9" hidden="1" customHeight="1">
      <c r="A635" s="114"/>
      <c r="B635" s="86"/>
      <c r="C635" s="39"/>
      <c r="D635" s="39"/>
      <c r="E635" s="39"/>
      <c r="F635" s="40"/>
      <c r="G635" s="60"/>
      <c r="H635" s="60"/>
      <c r="I635" s="39"/>
      <c r="J635" s="39"/>
      <c r="K635" s="39">
        <f t="shared" si="134"/>
        <v>0</v>
      </c>
    </row>
    <row r="636" spans="1:19" hidden="1">
      <c r="A636" s="114"/>
      <c r="B636" s="86" t="s">
        <v>108</v>
      </c>
      <c r="C636" s="51">
        <f>C135+C153+C285+C350+C542+C630</f>
        <v>127</v>
      </c>
      <c r="D636" s="39">
        <f>(J636-I636-H636-G636-E636-F636)/C636</f>
        <v>3082.8877440944884</v>
      </c>
      <c r="E636" s="51">
        <f>E135+E153+E285+E350+E542+E630</f>
        <v>17981.710000000003</v>
      </c>
      <c r="F636" s="52">
        <f t="shared" ref="E636:J637" si="144">F135+F153+F285+F350+F542+F630</f>
        <v>95335.798999999999</v>
      </c>
      <c r="G636" s="51">
        <f t="shared" si="144"/>
        <v>14125.42</v>
      </c>
      <c r="H636" s="51">
        <f t="shared" si="144"/>
        <v>0</v>
      </c>
      <c r="I636" s="51">
        <f t="shared" si="144"/>
        <v>0</v>
      </c>
      <c r="J636" s="51">
        <f t="shared" si="144"/>
        <v>518969.67250000004</v>
      </c>
      <c r="K636" s="39">
        <f t="shared" si="134"/>
        <v>2075878.6900000002</v>
      </c>
    </row>
    <row r="637" spans="1:19" ht="13.5" hidden="1" customHeight="1">
      <c r="A637" s="114"/>
      <c r="B637" s="120" t="s">
        <v>134</v>
      </c>
      <c r="C637" s="51">
        <f>C136+C154+C286+C351+C543+C631</f>
        <v>243.75</v>
      </c>
      <c r="D637" s="39">
        <f>(J637-I637-H637-G637-E637-F637)/C637</f>
        <v>2364.5320820512829</v>
      </c>
      <c r="E637" s="51">
        <f t="shared" si="144"/>
        <v>14752.8</v>
      </c>
      <c r="F637" s="52">
        <f t="shared" si="144"/>
        <v>151212.12</v>
      </c>
      <c r="G637" s="51">
        <f t="shared" si="144"/>
        <v>26779.57</v>
      </c>
      <c r="H637" s="51">
        <f t="shared" si="144"/>
        <v>5260.99</v>
      </c>
      <c r="I637" s="51">
        <f t="shared" si="144"/>
        <v>0</v>
      </c>
      <c r="J637" s="37">
        <f t="shared" si="144"/>
        <v>774360.17500000016</v>
      </c>
      <c r="K637" s="39">
        <f t="shared" si="134"/>
        <v>3097440.7000000007</v>
      </c>
    </row>
    <row r="638" spans="1:19" s="1" customFormat="1" ht="13.5" hidden="1" customHeight="1">
      <c r="A638" s="114"/>
      <c r="B638" s="120" t="s">
        <v>136</v>
      </c>
      <c r="C638" s="51">
        <f>C155+C287+C352+C544+C632</f>
        <v>122.25</v>
      </c>
      <c r="D638" s="39">
        <f>(J638-I638-H638-G638-E638-F638)/C638</f>
        <v>1684.1742331288333</v>
      </c>
      <c r="E638" s="51">
        <f t="shared" ref="E638:J638" si="145">E155+E287+E352+E544+E632</f>
        <v>104.48</v>
      </c>
      <c r="F638" s="52">
        <f t="shared" si="145"/>
        <v>0</v>
      </c>
      <c r="G638" s="51">
        <f t="shared" si="145"/>
        <v>7833.67</v>
      </c>
      <c r="H638" s="51">
        <f t="shared" si="145"/>
        <v>21370.3</v>
      </c>
      <c r="I638" s="51">
        <f t="shared" si="145"/>
        <v>0</v>
      </c>
      <c r="J638" s="51">
        <f t="shared" si="145"/>
        <v>235198.74999999988</v>
      </c>
      <c r="K638" s="39">
        <f t="shared" si="134"/>
        <v>940794.99999999953</v>
      </c>
    </row>
    <row r="639" spans="1:19" ht="12.75" hidden="1" customHeight="1">
      <c r="A639" s="114"/>
      <c r="B639" s="120" t="s">
        <v>137</v>
      </c>
      <c r="C639" s="51">
        <f>C137</f>
        <v>27.25</v>
      </c>
      <c r="D639" s="39">
        <f>(J639-I639-H639-G639-E639-F639)/C639</f>
        <v>2408.0697247706421</v>
      </c>
      <c r="E639" s="51">
        <f t="shared" ref="E639:J639" si="146">E137</f>
        <v>0</v>
      </c>
      <c r="F639" s="52">
        <f t="shared" si="146"/>
        <v>0</v>
      </c>
      <c r="G639" s="51">
        <f t="shared" si="146"/>
        <v>68.44</v>
      </c>
      <c r="H639" s="51">
        <f t="shared" si="146"/>
        <v>87.6</v>
      </c>
      <c r="I639" s="51">
        <f t="shared" si="146"/>
        <v>0</v>
      </c>
      <c r="J639" s="51">
        <f t="shared" si="146"/>
        <v>65775.94</v>
      </c>
      <c r="K639" s="39">
        <f t="shared" si="134"/>
        <v>263103.76</v>
      </c>
    </row>
    <row r="640" spans="1:19" ht="13.5" hidden="1" customHeight="1">
      <c r="A640" s="114"/>
      <c r="B640" s="120" t="s">
        <v>38</v>
      </c>
      <c r="C640" s="51">
        <f>C138+C156</f>
        <v>106.5</v>
      </c>
      <c r="D640" s="39">
        <f>(J640-I640-H640-G640-E640-F640)/C640</f>
        <v>1776.5746478873239</v>
      </c>
      <c r="E640" s="51">
        <f t="shared" ref="E640:J640" si="147">E138+E156</f>
        <v>2686.6</v>
      </c>
      <c r="F640" s="51">
        <f t="shared" si="147"/>
        <v>0</v>
      </c>
      <c r="G640" s="51">
        <f t="shared" si="147"/>
        <v>1009.65</v>
      </c>
      <c r="H640" s="51">
        <f t="shared" si="147"/>
        <v>5507.3000000000011</v>
      </c>
      <c r="I640" s="51">
        <f t="shared" si="147"/>
        <v>11502.54</v>
      </c>
      <c r="J640" s="51">
        <f t="shared" si="147"/>
        <v>209911.28999999998</v>
      </c>
      <c r="K640" s="39">
        <f t="shared" si="134"/>
        <v>839645.15999999992</v>
      </c>
    </row>
    <row r="641" spans="1:11" s="11" customFormat="1" ht="13.5" customHeight="1">
      <c r="A641" s="133" t="s">
        <v>112</v>
      </c>
      <c r="B641" s="134"/>
      <c r="C641" s="107"/>
      <c r="D641" s="99"/>
      <c r="E641" s="105"/>
      <c r="F641" s="99"/>
      <c r="G641" s="99"/>
      <c r="H641" s="105"/>
      <c r="I641" s="105"/>
      <c r="J641" s="135"/>
      <c r="K641" s="42"/>
    </row>
    <row r="642" spans="1:11" s="17" customFormat="1" ht="13.5" customHeight="1">
      <c r="A642" s="81">
        <v>1</v>
      </c>
      <c r="B642" s="43" t="s">
        <v>261</v>
      </c>
      <c r="C642" s="41">
        <v>1.5</v>
      </c>
      <c r="D642" s="41">
        <v>3158.75</v>
      </c>
      <c r="E642" s="57"/>
      <c r="F642" s="41">
        <v>1421.44</v>
      </c>
      <c r="G642" s="41"/>
      <c r="H642" s="41">
        <v>473.81</v>
      </c>
      <c r="I642" s="57"/>
      <c r="J642" s="41">
        <f>(D642*C642)+(E642+I642+G642+F642+H642)</f>
        <v>6633.375</v>
      </c>
      <c r="K642" s="42">
        <f t="shared" si="134"/>
        <v>26533.5</v>
      </c>
    </row>
    <row r="643" spans="1:11" s="17" customFormat="1" ht="13.5" customHeight="1">
      <c r="A643" s="81">
        <v>2</v>
      </c>
      <c r="B643" s="82" t="s">
        <v>186</v>
      </c>
      <c r="C643" s="41">
        <v>2</v>
      </c>
      <c r="D643" s="41">
        <v>2532.5</v>
      </c>
      <c r="E643" s="57"/>
      <c r="F643" s="41"/>
      <c r="G643" s="41"/>
      <c r="H643" s="41"/>
      <c r="I643" s="57"/>
      <c r="J643" s="41">
        <f>(D643*C643)+(E643+I643+G643+F643)</f>
        <v>5065</v>
      </c>
      <c r="K643" s="42">
        <f t="shared" si="134"/>
        <v>20260</v>
      </c>
    </row>
    <row r="644" spans="1:11" s="17" customFormat="1" ht="13.5" customHeight="1">
      <c r="A644" s="81">
        <v>3</v>
      </c>
      <c r="B644" s="82" t="s">
        <v>58</v>
      </c>
      <c r="C644" s="41">
        <v>1</v>
      </c>
      <c r="D644" s="41">
        <v>2017.5</v>
      </c>
      <c r="E644" s="57"/>
      <c r="F644" s="41"/>
      <c r="G644" s="41"/>
      <c r="H644" s="41"/>
      <c r="I644" s="57"/>
      <c r="J644" s="41">
        <f>(D644*C644)+(E644+I644+G644+F644)</f>
        <v>2017.5</v>
      </c>
      <c r="K644" s="42">
        <f t="shared" si="134"/>
        <v>8070</v>
      </c>
    </row>
    <row r="645" spans="1:11" s="17" customFormat="1" ht="13.5" customHeight="1">
      <c r="A645" s="81">
        <v>4</v>
      </c>
      <c r="B645" s="82" t="s">
        <v>248</v>
      </c>
      <c r="C645" s="41">
        <v>2</v>
      </c>
      <c r="D645" s="41">
        <v>2406.25</v>
      </c>
      <c r="E645" s="57"/>
      <c r="F645" s="41">
        <v>1443.76</v>
      </c>
      <c r="G645" s="41"/>
      <c r="H645" s="41"/>
      <c r="I645" s="57"/>
      <c r="J645" s="41">
        <f>(D645*C645)+(E645+I645+G645+F645)</f>
        <v>6256.26</v>
      </c>
      <c r="K645" s="42">
        <f t="shared" si="134"/>
        <v>25025.040000000001</v>
      </c>
    </row>
    <row r="646" spans="1:11" s="17" customFormat="1" ht="13.5" customHeight="1">
      <c r="A646" s="81">
        <v>5</v>
      </c>
      <c r="B646" s="83" t="s">
        <v>161</v>
      </c>
      <c r="C646" s="41">
        <v>1</v>
      </c>
      <c r="D646" s="41">
        <v>1671.6</v>
      </c>
      <c r="E646" s="84"/>
      <c r="F646" s="85"/>
      <c r="G646" s="85"/>
      <c r="H646" s="85">
        <v>167.16</v>
      </c>
      <c r="I646" s="84"/>
      <c r="J646" s="41">
        <f>(D646*C646)+(E646+I646+G646+F646+H646)</f>
        <v>1838.76</v>
      </c>
      <c r="K646" s="42">
        <f t="shared" si="134"/>
        <v>7355.04</v>
      </c>
    </row>
    <row r="647" spans="1:11" s="17" customFormat="1" ht="13.5" customHeight="1">
      <c r="A647" s="81">
        <v>6</v>
      </c>
      <c r="B647" s="43" t="s">
        <v>181</v>
      </c>
      <c r="C647" s="41">
        <v>0.5</v>
      </c>
      <c r="D647" s="41">
        <v>2190</v>
      </c>
      <c r="E647" s="84"/>
      <c r="F647" s="85"/>
      <c r="G647" s="85"/>
      <c r="H647" s="85"/>
      <c r="I647" s="84"/>
      <c r="J647" s="41">
        <f>(D647*C647)+(E647+I647+G647+F647+H647)</f>
        <v>1095</v>
      </c>
      <c r="K647" s="42">
        <f t="shared" si="134"/>
        <v>4380</v>
      </c>
    </row>
    <row r="648" spans="1:11" s="17" customFormat="1" ht="13.5" customHeight="1">
      <c r="A648" s="81"/>
      <c r="B648" s="86" t="s">
        <v>8</v>
      </c>
      <c r="C648" s="39">
        <f>SUM(C642:C647)</f>
        <v>8</v>
      </c>
      <c r="D648" s="39">
        <f>(J648-I648-H648-G648-E648-F648)/C648</f>
        <v>2424.9656249999998</v>
      </c>
      <c r="E648" s="87">
        <f>SUM(E642:E645)</f>
        <v>0</v>
      </c>
      <c r="F648" s="87">
        <f>SUM(F642:F645)</f>
        <v>2865.2</v>
      </c>
      <c r="G648" s="87">
        <f>SUM(G642:G645)</f>
        <v>0</v>
      </c>
      <c r="H648" s="87">
        <f>SUM(H642:H647)</f>
        <v>640.97</v>
      </c>
      <c r="I648" s="87">
        <f>SUM(I642:I645)</f>
        <v>0</v>
      </c>
      <c r="J648" s="39">
        <f>SUM(J642:J647)</f>
        <v>22905.895</v>
      </c>
      <c r="K648" s="39">
        <f t="shared" si="134"/>
        <v>91623.58</v>
      </c>
    </row>
    <row r="649" spans="1:11" s="11" customFormat="1" ht="13.5" customHeight="1">
      <c r="A649" s="136"/>
      <c r="B649" s="137" t="s">
        <v>114</v>
      </c>
      <c r="C649" s="72"/>
      <c r="D649" s="72"/>
      <c r="E649" s="138"/>
      <c r="F649" s="72"/>
      <c r="G649" s="72"/>
      <c r="H649" s="106"/>
      <c r="I649" s="106"/>
      <c r="J649" s="139"/>
      <c r="K649" s="42"/>
    </row>
    <row r="650" spans="1:11" s="89" customFormat="1" ht="13.5" customHeight="1">
      <c r="A650" s="81">
        <v>7</v>
      </c>
      <c r="B650" s="83" t="s">
        <v>414</v>
      </c>
      <c r="C650" s="41">
        <v>0.25</v>
      </c>
      <c r="D650" s="41">
        <v>2950</v>
      </c>
      <c r="E650" s="57"/>
      <c r="F650" s="41">
        <v>221.25</v>
      </c>
      <c r="G650" s="41"/>
      <c r="H650" s="41"/>
      <c r="I650" s="57"/>
      <c r="J650" s="41">
        <f t="shared" ref="J650:J670" si="148">(D650*C650)+(E650+I650+G650+F650+H650)</f>
        <v>958.75</v>
      </c>
      <c r="K650" s="42">
        <f t="shared" si="134"/>
        <v>3835</v>
      </c>
    </row>
    <row r="651" spans="1:11" s="89" customFormat="1" ht="13.5" customHeight="1">
      <c r="A651" s="81">
        <v>8</v>
      </c>
      <c r="B651" s="43" t="s">
        <v>415</v>
      </c>
      <c r="C651" s="41">
        <v>0.5</v>
      </c>
      <c r="D651" s="41">
        <v>3158.75</v>
      </c>
      <c r="E651" s="57"/>
      <c r="F651" s="41">
        <v>473.82</v>
      </c>
      <c r="G651" s="41"/>
      <c r="H651" s="41"/>
      <c r="I651" s="57"/>
      <c r="J651" s="41">
        <f t="shared" si="148"/>
        <v>2053.1950000000002</v>
      </c>
      <c r="K651" s="42">
        <f t="shared" si="134"/>
        <v>8212.7800000000007</v>
      </c>
    </row>
    <row r="652" spans="1:11" s="89" customFormat="1" ht="13.5" customHeight="1">
      <c r="A652" s="81">
        <v>9</v>
      </c>
      <c r="B652" s="43" t="s">
        <v>416</v>
      </c>
      <c r="C652" s="41">
        <v>0.5</v>
      </c>
      <c r="D652" s="41">
        <v>2950</v>
      </c>
      <c r="E652" s="57"/>
      <c r="F652" s="41">
        <v>442.5</v>
      </c>
      <c r="G652" s="41"/>
      <c r="H652" s="41"/>
      <c r="I652" s="57"/>
      <c r="J652" s="41">
        <f t="shared" si="148"/>
        <v>1917.5</v>
      </c>
      <c r="K652" s="42">
        <f t="shared" si="134"/>
        <v>7670</v>
      </c>
    </row>
    <row r="653" spans="1:11" s="89" customFormat="1" ht="13.5" customHeight="1">
      <c r="A653" s="81">
        <v>10</v>
      </c>
      <c r="B653" s="43" t="s">
        <v>253</v>
      </c>
      <c r="C653" s="41">
        <v>0.5</v>
      </c>
      <c r="D653" s="41">
        <v>2741.25</v>
      </c>
      <c r="E653" s="57"/>
      <c r="F653" s="41">
        <v>411.19</v>
      </c>
      <c r="G653" s="41"/>
      <c r="H653" s="41"/>
      <c r="I653" s="57"/>
      <c r="J653" s="41">
        <f t="shared" si="148"/>
        <v>1781.8150000000001</v>
      </c>
      <c r="K653" s="42">
        <f t="shared" si="134"/>
        <v>7127.26</v>
      </c>
    </row>
    <row r="654" spans="1:11" s="89" customFormat="1" ht="13.5" customHeight="1">
      <c r="A654" s="81">
        <v>11</v>
      </c>
      <c r="B654" s="43" t="s">
        <v>408</v>
      </c>
      <c r="C654" s="41">
        <v>0.25</v>
      </c>
      <c r="D654" s="41">
        <v>2532.5</v>
      </c>
      <c r="E654" s="57"/>
      <c r="F654" s="41">
        <v>189.94</v>
      </c>
      <c r="G654" s="41"/>
      <c r="H654" s="41"/>
      <c r="I654" s="57"/>
      <c r="J654" s="41">
        <f t="shared" si="148"/>
        <v>823.06500000000005</v>
      </c>
      <c r="K654" s="42">
        <f t="shared" si="134"/>
        <v>3292.26</v>
      </c>
    </row>
    <row r="655" spans="1:11" s="89" customFormat="1" ht="13.5" customHeight="1">
      <c r="A655" s="81">
        <v>12</v>
      </c>
      <c r="B655" s="43" t="s">
        <v>417</v>
      </c>
      <c r="C655" s="41">
        <v>0.25</v>
      </c>
      <c r="D655" s="41">
        <v>3158.75</v>
      </c>
      <c r="E655" s="57"/>
      <c r="F655" s="41">
        <v>236.91</v>
      </c>
      <c r="G655" s="41"/>
      <c r="H655" s="41"/>
      <c r="I655" s="57"/>
      <c r="J655" s="41">
        <f t="shared" si="148"/>
        <v>1026.5975000000001</v>
      </c>
      <c r="K655" s="42">
        <f t="shared" si="134"/>
        <v>4106.3900000000003</v>
      </c>
    </row>
    <row r="656" spans="1:11" s="89" customFormat="1" ht="13.5" customHeight="1">
      <c r="A656" s="81">
        <v>13</v>
      </c>
      <c r="B656" s="43" t="s">
        <v>418</v>
      </c>
      <c r="C656" s="41">
        <v>0.75</v>
      </c>
      <c r="D656" s="41">
        <v>3019.58</v>
      </c>
      <c r="E656" s="57"/>
      <c r="F656" s="41">
        <v>760.94</v>
      </c>
      <c r="G656" s="41">
        <v>271.76</v>
      </c>
      <c r="H656" s="41"/>
      <c r="I656" s="57"/>
      <c r="J656" s="41">
        <f t="shared" si="148"/>
        <v>3297.3850000000002</v>
      </c>
      <c r="K656" s="42">
        <f t="shared" si="134"/>
        <v>13189.54</v>
      </c>
    </row>
    <row r="657" spans="1:11" s="89" customFormat="1" ht="13.5" customHeight="1">
      <c r="A657" s="81">
        <v>14</v>
      </c>
      <c r="B657" s="43" t="s">
        <v>180</v>
      </c>
      <c r="C657" s="41">
        <v>0.25</v>
      </c>
      <c r="D657" s="41">
        <v>2741.25</v>
      </c>
      <c r="E657" s="57"/>
      <c r="F657" s="41">
        <v>153.51</v>
      </c>
      <c r="G657" s="41">
        <v>82.23</v>
      </c>
      <c r="H657" s="41"/>
      <c r="I657" s="57"/>
      <c r="J657" s="41">
        <f t="shared" si="148"/>
        <v>921.05250000000001</v>
      </c>
      <c r="K657" s="42">
        <f t="shared" si="134"/>
        <v>3684.21</v>
      </c>
    </row>
    <row r="658" spans="1:11" s="89" customFormat="1" ht="13.5" customHeight="1">
      <c r="A658" s="81">
        <v>15</v>
      </c>
      <c r="B658" s="43" t="s">
        <v>409</v>
      </c>
      <c r="C658" s="41">
        <v>0.5</v>
      </c>
      <c r="D658" s="41">
        <v>2636.88</v>
      </c>
      <c r="E658" s="57"/>
      <c r="F658" s="41">
        <v>295.33</v>
      </c>
      <c r="G658" s="41">
        <v>158.21</v>
      </c>
      <c r="H658" s="41"/>
      <c r="I658" s="57"/>
      <c r="J658" s="41">
        <f t="shared" si="148"/>
        <v>1771.98</v>
      </c>
      <c r="K658" s="42">
        <f t="shared" si="134"/>
        <v>7087.92</v>
      </c>
    </row>
    <row r="659" spans="1:11" s="89" customFormat="1" ht="13.5" customHeight="1">
      <c r="A659" s="81">
        <v>16</v>
      </c>
      <c r="B659" s="43" t="s">
        <v>410</v>
      </c>
      <c r="C659" s="41">
        <v>0.25</v>
      </c>
      <c r="D659" s="41">
        <v>2532.5</v>
      </c>
      <c r="E659" s="57"/>
      <c r="F659" s="41">
        <v>212.73</v>
      </c>
      <c r="G659" s="41">
        <v>75.97</v>
      </c>
      <c r="H659" s="41"/>
      <c r="I659" s="57"/>
      <c r="J659" s="41">
        <f t="shared" si="148"/>
        <v>921.82500000000005</v>
      </c>
      <c r="K659" s="42">
        <f t="shared" si="134"/>
        <v>3687.3</v>
      </c>
    </row>
    <row r="660" spans="1:11" s="89" customFormat="1" ht="13.5" customHeight="1">
      <c r="A660" s="81">
        <v>17</v>
      </c>
      <c r="B660" s="43" t="s">
        <v>411</v>
      </c>
      <c r="C660" s="41">
        <v>0.25</v>
      </c>
      <c r="D660" s="41">
        <v>2406.25</v>
      </c>
      <c r="E660" s="57"/>
      <c r="F660" s="41">
        <v>202.13</v>
      </c>
      <c r="G660" s="41">
        <v>72.180000000000007</v>
      </c>
      <c r="H660" s="41"/>
      <c r="I660" s="57"/>
      <c r="J660" s="41">
        <f t="shared" si="148"/>
        <v>875.87249999999995</v>
      </c>
      <c r="K660" s="42">
        <f t="shared" si="134"/>
        <v>3503.49</v>
      </c>
    </row>
    <row r="661" spans="1:11" s="89" customFormat="1" ht="13.5" customHeight="1">
      <c r="A661" s="81">
        <v>18</v>
      </c>
      <c r="B661" s="43" t="s">
        <v>385</v>
      </c>
      <c r="C661" s="41">
        <v>0.25</v>
      </c>
      <c r="D661" s="41">
        <v>2532.5</v>
      </c>
      <c r="E661" s="57"/>
      <c r="F661" s="41">
        <v>235.52</v>
      </c>
      <c r="G661" s="41">
        <v>151.94999999999999</v>
      </c>
      <c r="H661" s="41"/>
      <c r="I661" s="57"/>
      <c r="J661" s="41">
        <f t="shared" si="148"/>
        <v>1020.595</v>
      </c>
      <c r="K661" s="42">
        <f t="shared" si="134"/>
        <v>4082.38</v>
      </c>
    </row>
    <row r="662" spans="1:11" s="89" customFormat="1" ht="13.5" customHeight="1">
      <c r="A662" s="81">
        <v>19</v>
      </c>
      <c r="B662" s="43" t="s">
        <v>419</v>
      </c>
      <c r="C662" s="41">
        <v>0.25</v>
      </c>
      <c r="D662" s="41">
        <v>3366.25</v>
      </c>
      <c r="E662" s="57"/>
      <c r="F662" s="41">
        <v>168.31</v>
      </c>
      <c r="G662" s="41"/>
      <c r="H662" s="41"/>
      <c r="I662" s="57"/>
      <c r="J662" s="41">
        <f t="shared" si="148"/>
        <v>1009.8724999999999</v>
      </c>
      <c r="K662" s="42">
        <f t="shared" si="134"/>
        <v>4039.49</v>
      </c>
    </row>
    <row r="663" spans="1:11" s="89" customFormat="1" ht="13.5" customHeight="1">
      <c r="A663" s="81">
        <v>20</v>
      </c>
      <c r="B663" s="43" t="s">
        <v>420</v>
      </c>
      <c r="C663" s="41">
        <v>0.25</v>
      </c>
      <c r="D663" s="41">
        <v>3158.75</v>
      </c>
      <c r="E663" s="57"/>
      <c r="F663" s="41">
        <v>236.91</v>
      </c>
      <c r="G663" s="41"/>
      <c r="H663" s="41"/>
      <c r="I663" s="57"/>
      <c r="J663" s="41">
        <f t="shared" si="148"/>
        <v>1026.5975000000001</v>
      </c>
      <c r="K663" s="42">
        <f t="shared" si="134"/>
        <v>4106.3900000000003</v>
      </c>
    </row>
    <row r="664" spans="1:11" s="89" customFormat="1" ht="13.5" customHeight="1">
      <c r="A664" s="81">
        <v>21</v>
      </c>
      <c r="B664" s="43" t="s">
        <v>421</v>
      </c>
      <c r="C664" s="53">
        <v>0.25</v>
      </c>
      <c r="D664" s="53">
        <v>3158.75</v>
      </c>
      <c r="E664" s="41"/>
      <c r="F664" s="41">
        <v>157.94</v>
      </c>
      <c r="G664" s="41"/>
      <c r="H664" s="41"/>
      <c r="I664" s="41"/>
      <c r="J664" s="41">
        <f t="shared" si="148"/>
        <v>947.62750000000005</v>
      </c>
      <c r="K664" s="42">
        <f t="shared" si="134"/>
        <v>3790.51</v>
      </c>
    </row>
    <row r="665" spans="1:11" s="89" customFormat="1" ht="13.5" customHeight="1">
      <c r="A665" s="81">
        <v>22</v>
      </c>
      <c r="B665" s="43" t="s">
        <v>422</v>
      </c>
      <c r="C665" s="41">
        <v>0.25</v>
      </c>
      <c r="D665" s="41">
        <v>3158.75</v>
      </c>
      <c r="E665" s="57"/>
      <c r="F665" s="41">
        <v>157.94</v>
      </c>
      <c r="G665" s="41"/>
      <c r="H665" s="41"/>
      <c r="I665" s="57"/>
      <c r="J665" s="41">
        <f t="shared" si="148"/>
        <v>947.62750000000005</v>
      </c>
      <c r="K665" s="42">
        <f t="shared" si="134"/>
        <v>3790.51</v>
      </c>
    </row>
    <row r="666" spans="1:11" s="89" customFormat="1" ht="13.5" customHeight="1">
      <c r="A666" s="81">
        <v>23</v>
      </c>
      <c r="B666" s="43" t="s">
        <v>412</v>
      </c>
      <c r="C666" s="41">
        <v>0.25</v>
      </c>
      <c r="D666" s="41">
        <v>2406.25</v>
      </c>
      <c r="E666" s="57"/>
      <c r="F666" s="41">
        <v>180.47</v>
      </c>
      <c r="G666" s="41"/>
      <c r="H666" s="41"/>
      <c r="I666" s="57"/>
      <c r="J666" s="41">
        <f t="shared" si="148"/>
        <v>782.03250000000003</v>
      </c>
      <c r="K666" s="42">
        <f t="shared" si="134"/>
        <v>3128.13</v>
      </c>
    </row>
    <row r="667" spans="1:11" s="89" customFormat="1" ht="13.5" customHeight="1">
      <c r="A667" s="81">
        <v>24</v>
      </c>
      <c r="B667" s="43" t="s">
        <v>262</v>
      </c>
      <c r="C667" s="53">
        <v>1.5</v>
      </c>
      <c r="D667" s="53">
        <v>2385.41</v>
      </c>
      <c r="E667" s="41"/>
      <c r="F667" s="41">
        <v>1161.1400000000001</v>
      </c>
      <c r="G667" s="41">
        <v>718.12</v>
      </c>
      <c r="H667" s="41"/>
      <c r="I667" s="41"/>
      <c r="J667" s="41">
        <f t="shared" si="148"/>
        <v>5457.375</v>
      </c>
      <c r="K667" s="42">
        <f t="shared" si="134"/>
        <v>21829.5</v>
      </c>
    </row>
    <row r="668" spans="1:11" s="11" customFormat="1" ht="13.5" customHeight="1">
      <c r="A668" s="81">
        <v>25</v>
      </c>
      <c r="B668" s="43" t="s">
        <v>423</v>
      </c>
      <c r="C668" s="41">
        <v>1</v>
      </c>
      <c r="D668" s="41">
        <v>2281.25</v>
      </c>
      <c r="E668" s="41"/>
      <c r="F668" s="41">
        <v>282.88</v>
      </c>
      <c r="G668" s="41">
        <v>547.5</v>
      </c>
      <c r="H668" s="41"/>
      <c r="I668" s="41"/>
      <c r="J668" s="41">
        <f t="shared" si="148"/>
        <v>3111.63</v>
      </c>
      <c r="K668" s="42">
        <f t="shared" si="134"/>
        <v>12446.52</v>
      </c>
    </row>
    <row r="669" spans="1:11" s="11" customFormat="1" ht="13.5" customHeight="1">
      <c r="A669" s="81">
        <v>26</v>
      </c>
      <c r="B669" s="83" t="s">
        <v>424</v>
      </c>
      <c r="C669" s="41">
        <v>0.25</v>
      </c>
      <c r="D669" s="41">
        <v>2281.25</v>
      </c>
      <c r="E669" s="57"/>
      <c r="F669" s="41">
        <v>171.09</v>
      </c>
      <c r="G669" s="41"/>
      <c r="H669" s="41"/>
      <c r="I669" s="57"/>
      <c r="J669" s="41">
        <f t="shared" si="148"/>
        <v>741.40250000000003</v>
      </c>
      <c r="K669" s="42">
        <f t="shared" si="134"/>
        <v>2965.61</v>
      </c>
    </row>
    <row r="670" spans="1:11" s="11" customFormat="1" ht="13.5" customHeight="1">
      <c r="A670" s="81">
        <v>27</v>
      </c>
      <c r="B670" s="88" t="s">
        <v>413</v>
      </c>
      <c r="C670" s="41">
        <v>0.5</v>
      </c>
      <c r="D670" s="41">
        <v>1671.6</v>
      </c>
      <c r="E670" s="41"/>
      <c r="F670" s="41"/>
      <c r="G670" s="41">
        <v>104.47</v>
      </c>
      <c r="H670" s="41">
        <v>94.02</v>
      </c>
      <c r="I670" s="41"/>
      <c r="J670" s="41">
        <f t="shared" si="148"/>
        <v>1034.29</v>
      </c>
      <c r="K670" s="42">
        <f t="shared" ref="K670:K690" si="149">J670*4</f>
        <v>4137.16</v>
      </c>
    </row>
    <row r="671" spans="1:11" s="11" customFormat="1" ht="13.5" customHeight="1">
      <c r="A671" s="114"/>
      <c r="B671" s="121" t="s">
        <v>8</v>
      </c>
      <c r="C671" s="39">
        <f>SUM(C650:C670)</f>
        <v>9</v>
      </c>
      <c r="D671" s="39">
        <f>(J671-I671-H671-G671-E671-F671)/C671</f>
        <v>2644.3586111111113</v>
      </c>
      <c r="E671" s="39"/>
      <c r="F671" s="39">
        <f>SUM(F650:F670)</f>
        <v>6352.4500000000007</v>
      </c>
      <c r="G671" s="39">
        <f>SUM(G650:G670)</f>
        <v>2182.39</v>
      </c>
      <c r="H671" s="39">
        <f>SUM(H650:H670)</f>
        <v>94.02</v>
      </c>
      <c r="I671" s="39"/>
      <c r="J671" s="39">
        <f>SUM(J650:J670)</f>
        <v>32428.087500000001</v>
      </c>
      <c r="K671" s="39">
        <f t="shared" si="149"/>
        <v>129712.35</v>
      </c>
    </row>
    <row r="672" spans="1:11" s="11" customFormat="1" ht="13.5" customHeight="1">
      <c r="A672" s="114"/>
      <c r="B672" s="90" t="s">
        <v>38</v>
      </c>
      <c r="C672" s="39"/>
      <c r="D672" s="39"/>
      <c r="E672" s="39"/>
      <c r="F672" s="39"/>
      <c r="G672" s="39"/>
      <c r="H672" s="39"/>
      <c r="I672" s="39"/>
      <c r="J672" s="39"/>
      <c r="K672" s="42"/>
    </row>
    <row r="673" spans="1:11" s="11" customFormat="1" ht="13.5" customHeight="1">
      <c r="A673" s="81">
        <v>28</v>
      </c>
      <c r="B673" s="43" t="s">
        <v>425</v>
      </c>
      <c r="C673" s="41">
        <v>1</v>
      </c>
      <c r="D673" s="41">
        <v>2056.8000000000002</v>
      </c>
      <c r="E673" s="41"/>
      <c r="F673" s="41"/>
      <c r="G673" s="41"/>
      <c r="H673" s="39"/>
      <c r="I673" s="39"/>
      <c r="J673" s="41">
        <f>(D673*C673)+(E673+I673+G673+F673+H673)</f>
        <v>2056.8000000000002</v>
      </c>
      <c r="K673" s="42">
        <f t="shared" si="149"/>
        <v>8227.2000000000007</v>
      </c>
    </row>
    <row r="674" spans="1:11" s="11" customFormat="1" ht="13.5" customHeight="1">
      <c r="A674" s="81">
        <v>29</v>
      </c>
      <c r="B674" s="43" t="s">
        <v>426</v>
      </c>
      <c r="C674" s="41">
        <v>0.5</v>
      </c>
      <c r="D674" s="41">
        <v>2310</v>
      </c>
      <c r="E674" s="41"/>
      <c r="F674" s="41"/>
      <c r="G674" s="41"/>
      <c r="H674" s="39"/>
      <c r="I674" s="39"/>
      <c r="J674" s="41">
        <f>(D674*C674)+(E674+I674+G674+F674+H674)</f>
        <v>1155</v>
      </c>
      <c r="K674" s="42">
        <f t="shared" si="149"/>
        <v>4620</v>
      </c>
    </row>
    <row r="675" spans="1:11" s="11" customFormat="1" ht="13.5" customHeight="1">
      <c r="A675" s="81">
        <v>30</v>
      </c>
      <c r="B675" s="83" t="s">
        <v>427</v>
      </c>
      <c r="C675" s="41">
        <v>0.75</v>
      </c>
      <c r="D675" s="41">
        <v>1816.8</v>
      </c>
      <c r="E675" s="41"/>
      <c r="F675" s="41"/>
      <c r="G675" s="41"/>
      <c r="H675" s="39"/>
      <c r="I675" s="39"/>
      <c r="J675" s="41">
        <f>(D675*C675)+(E675+I675+G675+F675+H675)</f>
        <v>1362.6</v>
      </c>
      <c r="K675" s="42">
        <f t="shared" si="149"/>
        <v>5450.4</v>
      </c>
    </row>
    <row r="676" spans="1:11" s="11" customFormat="1" ht="13.5" customHeight="1">
      <c r="A676" s="114"/>
      <c r="B676" s="121" t="s">
        <v>8</v>
      </c>
      <c r="C676" s="39">
        <f>SUM(C673:C675)</f>
        <v>2.25</v>
      </c>
      <c r="D676" s="39">
        <f>(J676-I676-H676-G676-E676-F676)/C676</f>
        <v>2033.0666666666666</v>
      </c>
      <c r="E676" s="39"/>
      <c r="F676" s="39"/>
      <c r="G676" s="39"/>
      <c r="H676" s="39"/>
      <c r="I676" s="39"/>
      <c r="J676" s="39">
        <f>SUM(J673:J675)</f>
        <v>4574.3999999999996</v>
      </c>
      <c r="K676" s="39">
        <f t="shared" si="149"/>
        <v>18297.599999999999</v>
      </c>
    </row>
    <row r="677" spans="1:11" s="11" customFormat="1" ht="13.5" customHeight="1">
      <c r="A677" s="114"/>
      <c r="B677" s="55"/>
      <c r="C677" s="51"/>
      <c r="D677" s="39"/>
      <c r="E677" s="51"/>
      <c r="F677" s="51"/>
      <c r="G677" s="51"/>
      <c r="H677" s="51"/>
      <c r="I677" s="51"/>
      <c r="J677" s="39"/>
      <c r="K677" s="42"/>
    </row>
    <row r="678" spans="1:11" s="11" customFormat="1" ht="13.5" customHeight="1">
      <c r="A678" s="140"/>
      <c r="B678" s="141" t="s">
        <v>115</v>
      </c>
      <c r="C678" s="40">
        <f>C679+C680+C681+C683+C682</f>
        <v>19.25</v>
      </c>
      <c r="D678" s="40">
        <f t="shared" ref="D678:D683" si="150">(J678-I678-H678-G678-E678-F678)/C678</f>
        <v>2481.7325974025975</v>
      </c>
      <c r="E678" s="40">
        <f t="shared" ref="E678:J678" si="151">E679+E680+E681+E683+E682</f>
        <v>0</v>
      </c>
      <c r="F678" s="40">
        <f t="shared" si="151"/>
        <v>9217.65</v>
      </c>
      <c r="G678" s="40">
        <f t="shared" si="151"/>
        <v>2182.39</v>
      </c>
      <c r="H678" s="40">
        <f t="shared" si="151"/>
        <v>734.99</v>
      </c>
      <c r="I678" s="40">
        <f t="shared" si="151"/>
        <v>0</v>
      </c>
      <c r="J678" s="40">
        <f t="shared" si="151"/>
        <v>59908.3825</v>
      </c>
      <c r="K678" s="39">
        <f t="shared" si="149"/>
        <v>239633.53</v>
      </c>
    </row>
    <row r="679" spans="1:11" s="11" customFormat="1" ht="13.5" customHeight="1">
      <c r="A679" s="140"/>
      <c r="B679" s="141" t="s">
        <v>116</v>
      </c>
      <c r="C679" s="40">
        <f>C642+C643+C650+C651+C652+C653+C654+C655+C656+C657+C658+C659+C660+C661+C662+C663+C664+C665+C666</f>
        <v>9.25</v>
      </c>
      <c r="D679" s="40">
        <f t="shared" si="150"/>
        <v>2847.22972972973</v>
      </c>
      <c r="E679" s="40">
        <f t="shared" ref="E679:J679" si="152">E642+E643+E650+E651+E652+E653+E654+E655+E656+E657+E658+E659+E660+E661+E662+E663+E664+E665+E666</f>
        <v>0</v>
      </c>
      <c r="F679" s="40">
        <f t="shared" si="152"/>
        <v>6158.78</v>
      </c>
      <c r="G679" s="40">
        <f t="shared" si="152"/>
        <v>812.30000000000018</v>
      </c>
      <c r="H679" s="40">
        <f t="shared" si="152"/>
        <v>473.81</v>
      </c>
      <c r="I679" s="40">
        <f t="shared" si="152"/>
        <v>0</v>
      </c>
      <c r="J679" s="40">
        <f t="shared" si="152"/>
        <v>33781.764999999999</v>
      </c>
      <c r="K679" s="39">
        <f t="shared" si="149"/>
        <v>135127.06</v>
      </c>
    </row>
    <row r="680" spans="1:11" s="11" customFormat="1" ht="13.5" customHeight="1">
      <c r="A680" s="140"/>
      <c r="B680" s="141" t="s">
        <v>135</v>
      </c>
      <c r="C680" s="40">
        <f>C644+C645+C667+C668+C669</f>
        <v>5.75</v>
      </c>
      <c r="D680" s="40">
        <f t="shared" si="150"/>
        <v>2306.0308695652175</v>
      </c>
      <c r="E680" s="40">
        <f t="shared" ref="E680:J680" si="153">E644+E645+E667+E668+E669</f>
        <v>0</v>
      </c>
      <c r="F680" s="40">
        <f t="shared" si="153"/>
        <v>3058.8700000000003</v>
      </c>
      <c r="G680" s="40">
        <f t="shared" si="153"/>
        <v>1265.6199999999999</v>
      </c>
      <c r="H680" s="40">
        <f t="shared" si="153"/>
        <v>0</v>
      </c>
      <c r="I680" s="40">
        <f t="shared" si="153"/>
        <v>0</v>
      </c>
      <c r="J680" s="40">
        <f t="shared" si="153"/>
        <v>17584.1675</v>
      </c>
      <c r="K680" s="39">
        <f t="shared" si="149"/>
        <v>70336.67</v>
      </c>
    </row>
    <row r="681" spans="1:11" s="11" customFormat="1" ht="13.5" customHeight="1">
      <c r="A681" s="140"/>
      <c r="B681" s="141" t="s">
        <v>117</v>
      </c>
      <c r="C681" s="40">
        <f>C646+C670</f>
        <v>1.5</v>
      </c>
      <c r="D681" s="40">
        <f t="shared" si="150"/>
        <v>1671.6000000000004</v>
      </c>
      <c r="E681" s="40">
        <f t="shared" ref="E681:J681" si="154">E646+E670</f>
        <v>0</v>
      </c>
      <c r="F681" s="40">
        <f t="shared" si="154"/>
        <v>0</v>
      </c>
      <c r="G681" s="40">
        <f t="shared" si="154"/>
        <v>104.47</v>
      </c>
      <c r="H681" s="40">
        <f t="shared" si="154"/>
        <v>261.18</v>
      </c>
      <c r="I681" s="40">
        <f t="shared" si="154"/>
        <v>0</v>
      </c>
      <c r="J681" s="40">
        <f t="shared" si="154"/>
        <v>2873.05</v>
      </c>
      <c r="K681" s="39">
        <f t="shared" si="149"/>
        <v>11492.2</v>
      </c>
    </row>
    <row r="682" spans="1:11" s="11" customFormat="1" ht="13.5" customHeight="1">
      <c r="A682" s="140"/>
      <c r="B682" s="141" t="s">
        <v>249</v>
      </c>
      <c r="C682" s="40">
        <f>C647+C673+C674</f>
        <v>2</v>
      </c>
      <c r="D682" s="40">
        <f t="shared" si="150"/>
        <v>2153.4</v>
      </c>
      <c r="E682" s="40">
        <f t="shared" ref="E682:J682" si="155">E647+E673+E674</f>
        <v>0</v>
      </c>
      <c r="F682" s="40">
        <f t="shared" si="155"/>
        <v>0</v>
      </c>
      <c r="G682" s="40">
        <f t="shared" si="155"/>
        <v>0</v>
      </c>
      <c r="H682" s="40">
        <f t="shared" si="155"/>
        <v>0</v>
      </c>
      <c r="I682" s="40">
        <f t="shared" si="155"/>
        <v>0</v>
      </c>
      <c r="J682" s="40">
        <f t="shared" si="155"/>
        <v>4306.8</v>
      </c>
      <c r="K682" s="39">
        <f t="shared" si="149"/>
        <v>17227.2</v>
      </c>
    </row>
    <row r="683" spans="1:11" s="11" customFormat="1" ht="15" customHeight="1">
      <c r="A683" s="140"/>
      <c r="B683" s="141" t="s">
        <v>118</v>
      </c>
      <c r="C683" s="40">
        <f>C675</f>
        <v>0.75</v>
      </c>
      <c r="D683" s="40">
        <f t="shared" si="150"/>
        <v>1816.8</v>
      </c>
      <c r="E683" s="40">
        <f t="shared" ref="E683:J683" si="156">E675</f>
        <v>0</v>
      </c>
      <c r="F683" s="40">
        <f t="shared" si="156"/>
        <v>0</v>
      </c>
      <c r="G683" s="40">
        <f t="shared" si="156"/>
        <v>0</v>
      </c>
      <c r="H683" s="40">
        <f t="shared" si="156"/>
        <v>0</v>
      </c>
      <c r="I683" s="40">
        <f t="shared" si="156"/>
        <v>0</v>
      </c>
      <c r="J683" s="40">
        <f t="shared" si="156"/>
        <v>1362.6</v>
      </c>
      <c r="K683" s="39">
        <f t="shared" si="149"/>
        <v>5450.4</v>
      </c>
    </row>
    <row r="684" spans="1:11" s="11" customFormat="1" ht="12" hidden="1" customHeight="1">
      <c r="A684" s="142"/>
      <c r="B684" s="143" t="s">
        <v>386</v>
      </c>
      <c r="C684" s="100">
        <f>C687+C688+C689+C690+C686</f>
        <v>646</v>
      </c>
      <c r="D684" s="101">
        <f>(J684-I684-H684-G684-E684-F684)/C684</f>
        <v>2285.4027724458206</v>
      </c>
      <c r="E684" s="100">
        <f t="shared" ref="E684:J684" si="157">E687+E688+E689+E690+E686</f>
        <v>35525.589999999997</v>
      </c>
      <c r="F684" s="100">
        <f t="shared" si="157"/>
        <v>255765.56899999999</v>
      </c>
      <c r="G684" s="100">
        <f t="shared" si="157"/>
        <v>51999.140000000007</v>
      </c>
      <c r="H684" s="100">
        <f t="shared" si="157"/>
        <v>32961.18</v>
      </c>
      <c r="I684" s="100">
        <f t="shared" si="157"/>
        <v>11502.54</v>
      </c>
      <c r="J684" s="100">
        <f t="shared" si="157"/>
        <v>1864124.21</v>
      </c>
      <c r="K684" s="101">
        <f t="shared" si="149"/>
        <v>7456496.8399999999</v>
      </c>
    </row>
    <row r="685" spans="1:11" s="11" customFormat="1" ht="9" hidden="1" customHeight="1">
      <c r="A685" s="142"/>
      <c r="B685" s="143"/>
      <c r="C685" s="101"/>
      <c r="D685" s="101"/>
      <c r="E685" s="101"/>
      <c r="F685" s="101"/>
      <c r="G685" s="144"/>
      <c r="H685" s="144"/>
      <c r="I685" s="101"/>
      <c r="J685" s="101"/>
      <c r="K685" s="101">
        <f t="shared" si="149"/>
        <v>0</v>
      </c>
    </row>
    <row r="686" spans="1:11" s="11" customFormat="1" hidden="1">
      <c r="A686" s="142"/>
      <c r="B686" s="143" t="s">
        <v>108</v>
      </c>
      <c r="C686" s="100">
        <f>C636+C679</f>
        <v>136.25</v>
      </c>
      <c r="D686" s="101">
        <f>(J686-I686-H686-G686-E686-F686)/C686</f>
        <v>3066.8889431192661</v>
      </c>
      <c r="E686" s="100">
        <f t="shared" ref="E686:J690" si="158">E636+E679</f>
        <v>17981.710000000003</v>
      </c>
      <c r="F686" s="100">
        <f t="shared" si="158"/>
        <v>101494.579</v>
      </c>
      <c r="G686" s="100">
        <f t="shared" si="158"/>
        <v>14937.720000000001</v>
      </c>
      <c r="H686" s="100">
        <f t="shared" si="158"/>
        <v>473.81</v>
      </c>
      <c r="I686" s="100">
        <f t="shared" si="158"/>
        <v>0</v>
      </c>
      <c r="J686" s="100">
        <f t="shared" si="158"/>
        <v>552751.4375</v>
      </c>
      <c r="K686" s="101">
        <f t="shared" si="149"/>
        <v>2211005.75</v>
      </c>
    </row>
    <row r="687" spans="1:11" s="11" customFormat="1" ht="13.5" hidden="1" customHeight="1">
      <c r="A687" s="142"/>
      <c r="B687" s="145" t="s">
        <v>134</v>
      </c>
      <c r="C687" s="100">
        <f>C637+C680</f>
        <v>249.5</v>
      </c>
      <c r="D687" s="101">
        <f>(J687-I687-H687-G687-E687-F687)/C687</f>
        <v>2363.1838577154317</v>
      </c>
      <c r="E687" s="100">
        <f t="shared" si="158"/>
        <v>14752.8</v>
      </c>
      <c r="F687" s="100">
        <f t="shared" si="158"/>
        <v>154270.99</v>
      </c>
      <c r="G687" s="100">
        <f t="shared" si="158"/>
        <v>28045.19</v>
      </c>
      <c r="H687" s="100">
        <f t="shared" si="158"/>
        <v>5260.99</v>
      </c>
      <c r="I687" s="100">
        <f t="shared" si="158"/>
        <v>0</v>
      </c>
      <c r="J687" s="100">
        <f t="shared" si="158"/>
        <v>791944.34250000014</v>
      </c>
      <c r="K687" s="101">
        <f t="shared" si="149"/>
        <v>3167777.3700000006</v>
      </c>
    </row>
    <row r="688" spans="1:11" s="11" customFormat="1" ht="13.5" hidden="1" customHeight="1">
      <c r="A688" s="142"/>
      <c r="B688" s="145" t="s">
        <v>136</v>
      </c>
      <c r="C688" s="100">
        <f>C638+C681</f>
        <v>123.75</v>
      </c>
      <c r="D688" s="101">
        <f>(J688-I688-H688-G688-E688-F688)/C688</f>
        <v>1684.0218181818168</v>
      </c>
      <c r="E688" s="100">
        <f t="shared" si="158"/>
        <v>104.48</v>
      </c>
      <c r="F688" s="100">
        <f t="shared" si="158"/>
        <v>0</v>
      </c>
      <c r="G688" s="100">
        <f t="shared" si="158"/>
        <v>7938.14</v>
      </c>
      <c r="H688" s="100">
        <f t="shared" si="158"/>
        <v>21631.48</v>
      </c>
      <c r="I688" s="100">
        <f t="shared" si="158"/>
        <v>0</v>
      </c>
      <c r="J688" s="100">
        <f t="shared" si="158"/>
        <v>238071.79999999987</v>
      </c>
      <c r="K688" s="101">
        <f t="shared" si="149"/>
        <v>952287.19999999949</v>
      </c>
    </row>
    <row r="689" spans="1:12" s="11" customFormat="1" ht="12.75" hidden="1" customHeight="1">
      <c r="A689" s="142"/>
      <c r="B689" s="145" t="s">
        <v>137</v>
      </c>
      <c r="C689" s="100">
        <f>C639+C682</f>
        <v>29.25</v>
      </c>
      <c r="D689" s="101">
        <f>(J689-I689-H689-G689-E689-F689)/C689</f>
        <v>2390.6564102564103</v>
      </c>
      <c r="E689" s="100">
        <f t="shared" si="158"/>
        <v>0</v>
      </c>
      <c r="F689" s="100">
        <f t="shared" si="158"/>
        <v>0</v>
      </c>
      <c r="G689" s="100">
        <f t="shared" si="158"/>
        <v>68.44</v>
      </c>
      <c r="H689" s="100">
        <f t="shared" si="158"/>
        <v>87.6</v>
      </c>
      <c r="I689" s="100">
        <f t="shared" si="158"/>
        <v>0</v>
      </c>
      <c r="J689" s="100">
        <f t="shared" si="158"/>
        <v>70082.740000000005</v>
      </c>
      <c r="K689" s="101">
        <f t="shared" si="149"/>
        <v>280330.96000000002</v>
      </c>
    </row>
    <row r="690" spans="1:12" s="11" customFormat="1" ht="13.5" hidden="1" customHeight="1">
      <c r="A690" s="142"/>
      <c r="B690" s="145" t="s">
        <v>38</v>
      </c>
      <c r="C690" s="100">
        <f>C640+C683</f>
        <v>107.25</v>
      </c>
      <c r="D690" s="101">
        <f>(J690-I690-H690-G690-E690-F690)/C690</f>
        <v>1776.8559440559438</v>
      </c>
      <c r="E690" s="100">
        <f t="shared" si="158"/>
        <v>2686.6</v>
      </c>
      <c r="F690" s="100">
        <f t="shared" si="158"/>
        <v>0</v>
      </c>
      <c r="G690" s="100">
        <f t="shared" si="158"/>
        <v>1009.65</v>
      </c>
      <c r="H690" s="100">
        <f t="shared" si="158"/>
        <v>5507.3000000000011</v>
      </c>
      <c r="I690" s="100">
        <f t="shared" si="158"/>
        <v>11502.54</v>
      </c>
      <c r="J690" s="100">
        <f t="shared" si="158"/>
        <v>211273.88999999998</v>
      </c>
      <c r="K690" s="101">
        <f t="shared" si="149"/>
        <v>845095.55999999994</v>
      </c>
    </row>
    <row r="691" spans="1:12" s="11" customFormat="1" ht="13.5" hidden="1" customHeight="1">
      <c r="A691" s="146"/>
      <c r="B691" s="71" t="s">
        <v>428</v>
      </c>
      <c r="C691" s="66"/>
      <c r="D691" s="72"/>
      <c r="E691" s="66"/>
      <c r="F691" s="66"/>
      <c r="G691" s="66"/>
      <c r="H691" s="66"/>
      <c r="I691" s="66"/>
      <c r="J691" s="66"/>
      <c r="K691" s="72"/>
    </row>
    <row r="692" spans="1:12" s="11" customFormat="1" ht="13.5" customHeight="1">
      <c r="A692" s="146"/>
      <c r="B692" s="71"/>
      <c r="C692" s="66"/>
      <c r="D692" s="72"/>
      <c r="E692" s="66"/>
      <c r="F692" s="66"/>
      <c r="G692" s="66"/>
      <c r="H692" s="66"/>
      <c r="I692" s="66"/>
      <c r="J692" s="66"/>
      <c r="K692" s="72"/>
    </row>
    <row r="693" spans="1:12" s="17" customFormat="1" ht="13.5" customHeight="1">
      <c r="A693" s="146"/>
      <c r="B693" s="71"/>
      <c r="C693" s="66"/>
      <c r="D693" s="72"/>
      <c r="E693" s="66"/>
      <c r="F693" s="66"/>
      <c r="G693" s="66"/>
      <c r="H693" s="66"/>
      <c r="I693" s="66"/>
      <c r="J693" s="66"/>
      <c r="K693" s="72"/>
    </row>
    <row r="694" spans="1:12" s="17" customFormat="1">
      <c r="A694" s="147"/>
      <c r="B694" s="73" t="s">
        <v>192</v>
      </c>
      <c r="C694" s="74"/>
      <c r="D694" s="75"/>
      <c r="E694" s="67"/>
      <c r="F694" s="76"/>
      <c r="G694" s="67"/>
      <c r="H694" s="67"/>
      <c r="I694" s="67"/>
      <c r="J694" s="75" t="s">
        <v>174</v>
      </c>
      <c r="K694" s="148"/>
    </row>
    <row r="695" spans="1:12" s="17" customFormat="1">
      <c r="A695" s="147"/>
      <c r="B695" s="73" t="s">
        <v>109</v>
      </c>
      <c r="C695" s="74"/>
      <c r="D695" s="75"/>
      <c r="E695" s="67"/>
      <c r="F695" s="76"/>
      <c r="G695" s="67"/>
      <c r="H695" s="67"/>
      <c r="I695" s="67"/>
      <c r="J695" s="75"/>
      <c r="K695" s="148"/>
    </row>
    <row r="696" spans="1:12">
      <c r="A696" s="147"/>
      <c r="B696" s="73" t="s">
        <v>110</v>
      </c>
      <c r="C696" s="74"/>
      <c r="D696" s="75"/>
      <c r="E696" s="67"/>
      <c r="F696" s="76"/>
      <c r="G696" s="67"/>
      <c r="H696" s="67"/>
      <c r="I696" s="67"/>
      <c r="J696" s="75" t="s">
        <v>111</v>
      </c>
    </row>
    <row r="697" spans="1:12" s="4" customFormat="1" ht="15" customHeight="1">
      <c r="A697" s="146"/>
      <c r="B697" s="133" t="s">
        <v>237</v>
      </c>
      <c r="C697" s="109"/>
      <c r="D697" s="134"/>
      <c r="E697" s="68"/>
      <c r="F697" s="102"/>
      <c r="G697" s="68"/>
      <c r="H697" s="68"/>
      <c r="I697" s="68"/>
      <c r="J697" s="134"/>
      <c r="K697" s="148"/>
      <c r="L697" s="1"/>
    </row>
    <row r="698" spans="1:12" s="4" customFormat="1" ht="12.75" customHeight="1">
      <c r="A698" s="17"/>
      <c r="B698" s="7"/>
      <c r="C698" s="69"/>
      <c r="D698" s="16"/>
      <c r="E698" s="17"/>
      <c r="F698" s="103"/>
      <c r="G698" s="17"/>
      <c r="H698" s="17"/>
      <c r="I698" s="17"/>
      <c r="J698" s="16"/>
      <c r="K698" s="148"/>
      <c r="L698" s="1"/>
    </row>
    <row r="699" spans="1:12" s="4" customFormat="1">
      <c r="A699" s="17"/>
      <c r="B699" s="7"/>
      <c r="C699" s="69"/>
      <c r="D699" s="16"/>
      <c r="E699" s="17"/>
      <c r="F699" s="103"/>
      <c r="G699" s="17"/>
      <c r="H699" s="17"/>
      <c r="I699" s="17"/>
      <c r="J699" s="16"/>
      <c r="K699" s="148"/>
      <c r="L699" s="1"/>
    </row>
    <row r="700" spans="1:12" s="4" customFormat="1">
      <c r="A700" s="17"/>
      <c r="B700" s="7"/>
      <c r="C700" s="69"/>
      <c r="D700" s="16"/>
      <c r="E700" s="17"/>
      <c r="F700" s="103"/>
      <c r="G700" s="17"/>
      <c r="H700" s="17"/>
      <c r="I700" s="17"/>
      <c r="J700" s="16"/>
      <c r="K700" s="148"/>
      <c r="L700" s="1"/>
    </row>
    <row r="701" spans="1:12" s="4" customFormat="1">
      <c r="A701" s="17"/>
      <c r="B701" s="7"/>
      <c r="C701" s="69"/>
      <c r="D701" s="16"/>
      <c r="E701" s="17"/>
      <c r="F701" s="70"/>
      <c r="G701" s="17"/>
      <c r="H701" s="17"/>
      <c r="I701" s="17"/>
      <c r="J701" s="16"/>
      <c r="K701" s="148"/>
      <c r="L701" s="1"/>
    </row>
    <row r="702" spans="1:12" s="4" customFormat="1">
      <c r="A702" s="17"/>
      <c r="B702" s="7"/>
      <c r="C702" s="69"/>
      <c r="D702" s="16"/>
      <c r="E702" s="17"/>
      <c r="F702" s="70"/>
      <c r="G702" s="17"/>
      <c r="H702" s="17"/>
      <c r="I702" s="17"/>
      <c r="J702" s="16"/>
      <c r="K702" s="148"/>
      <c r="L702" s="1"/>
    </row>
    <row r="703" spans="1:12" s="4" customFormat="1">
      <c r="A703" s="17"/>
      <c r="B703" s="7"/>
      <c r="C703" s="69"/>
      <c r="D703" s="16"/>
      <c r="E703" s="17"/>
      <c r="F703" s="70"/>
      <c r="G703" s="17"/>
      <c r="H703" s="17"/>
      <c r="I703" s="17"/>
      <c r="J703" s="16"/>
      <c r="K703" s="148"/>
      <c r="L703" s="1"/>
    </row>
    <row r="704" spans="1:12" s="4" customFormat="1">
      <c r="A704" s="17"/>
      <c r="B704" s="7"/>
      <c r="C704" s="69"/>
      <c r="D704" s="16"/>
      <c r="E704" s="17"/>
      <c r="F704" s="70"/>
      <c r="G704" s="17"/>
      <c r="H704" s="17"/>
      <c r="I704" s="17"/>
      <c r="J704" s="16"/>
      <c r="K704" s="148"/>
      <c r="L704" s="1"/>
    </row>
    <row r="705" spans="1:12" s="4" customFormat="1">
      <c r="A705" s="17"/>
      <c r="B705" s="7"/>
      <c r="C705" s="69"/>
      <c r="D705" s="16"/>
      <c r="E705" s="17"/>
      <c r="F705" s="70"/>
      <c r="G705" s="17"/>
      <c r="H705" s="17"/>
      <c r="I705" s="17"/>
      <c r="J705" s="16"/>
      <c r="K705" s="148"/>
      <c r="L705" s="1"/>
    </row>
    <row r="706" spans="1:12" s="4" customFormat="1">
      <c r="A706" s="17"/>
      <c r="B706" s="7"/>
      <c r="C706" s="69"/>
      <c r="D706" s="16"/>
      <c r="E706" s="17"/>
      <c r="F706" s="70"/>
      <c r="G706" s="17"/>
      <c r="H706" s="17"/>
      <c r="I706" s="17"/>
      <c r="J706" s="16"/>
      <c r="K706" s="148"/>
      <c r="L706" s="1"/>
    </row>
    <row r="707" spans="1:12" s="4" customFormat="1">
      <c r="A707" s="17"/>
      <c r="B707" s="7"/>
      <c r="C707" s="69"/>
      <c r="D707" s="16"/>
      <c r="E707" s="17"/>
      <c r="F707" s="70"/>
      <c r="G707" s="17"/>
      <c r="H707" s="17"/>
      <c r="I707" s="17"/>
      <c r="J707" s="16"/>
      <c r="K707" s="148"/>
      <c r="L707" s="1"/>
    </row>
    <row r="708" spans="1:12" s="4" customFormat="1">
      <c r="A708" s="17"/>
      <c r="B708" s="7"/>
      <c r="C708" s="69"/>
      <c r="D708" s="16"/>
      <c r="E708" s="17"/>
      <c r="F708" s="70"/>
      <c r="G708" s="17"/>
      <c r="H708" s="17"/>
      <c r="I708" s="17"/>
      <c r="J708" s="16"/>
      <c r="K708" s="148"/>
      <c r="L708" s="1"/>
    </row>
    <row r="709" spans="1:12" s="4" customFormat="1">
      <c r="A709" s="17"/>
      <c r="B709" s="7"/>
      <c r="C709" s="69"/>
      <c r="D709" s="16"/>
      <c r="E709" s="17"/>
      <c r="F709" s="70"/>
      <c r="G709" s="17"/>
      <c r="H709" s="17"/>
      <c r="I709" s="17"/>
      <c r="J709" s="16"/>
      <c r="K709" s="148"/>
      <c r="L709" s="1"/>
    </row>
    <row r="710" spans="1:12" s="4" customFormat="1">
      <c r="A710" s="17"/>
      <c r="B710" s="7"/>
      <c r="C710" s="69"/>
      <c r="D710" s="16"/>
      <c r="E710" s="17"/>
      <c r="F710" s="70"/>
      <c r="G710" s="17"/>
      <c r="H710" s="17"/>
      <c r="I710" s="17"/>
      <c r="J710" s="16"/>
      <c r="K710" s="148"/>
      <c r="L710" s="1"/>
    </row>
    <row r="711" spans="1:12" s="4" customFormat="1">
      <c r="A711" s="17"/>
      <c r="B711" s="7"/>
      <c r="C711" s="69"/>
      <c r="D711" s="16"/>
      <c r="E711" s="17"/>
      <c r="F711" s="70"/>
      <c r="G711" s="17"/>
      <c r="H711" s="17"/>
      <c r="I711" s="17"/>
      <c r="J711" s="16"/>
      <c r="K711" s="148"/>
      <c r="L711" s="1"/>
    </row>
    <row r="712" spans="1:12" s="4" customFormat="1">
      <c r="A712" s="17"/>
      <c r="B712" s="7"/>
      <c r="C712" s="69"/>
      <c r="D712" s="16"/>
      <c r="E712" s="17"/>
      <c r="F712" s="70"/>
      <c r="G712" s="17"/>
      <c r="H712" s="17"/>
      <c r="I712" s="17"/>
      <c r="J712" s="16"/>
      <c r="K712" s="148"/>
      <c r="L712" s="1"/>
    </row>
    <row r="713" spans="1:12" s="4" customFormat="1">
      <c r="A713" s="17"/>
      <c r="B713" s="7"/>
      <c r="C713" s="69"/>
      <c r="D713" s="16"/>
      <c r="E713" s="17"/>
      <c r="F713" s="70"/>
      <c r="G713" s="17"/>
      <c r="H713" s="17"/>
      <c r="I713" s="17"/>
      <c r="J713" s="16"/>
      <c r="K713" s="148"/>
      <c r="L713" s="1"/>
    </row>
    <row r="714" spans="1:12" s="4" customFormat="1">
      <c r="A714" s="17"/>
      <c r="B714" s="7"/>
      <c r="C714" s="69"/>
      <c r="D714" s="16"/>
      <c r="E714" s="17"/>
      <c r="F714" s="70"/>
      <c r="G714" s="17"/>
      <c r="H714" s="17"/>
      <c r="I714" s="17"/>
      <c r="J714" s="16"/>
      <c r="K714" s="148"/>
      <c r="L714" s="1"/>
    </row>
    <row r="715" spans="1:12" s="4" customFormat="1">
      <c r="A715" s="17"/>
      <c r="B715" s="7"/>
      <c r="C715" s="69"/>
      <c r="D715" s="16"/>
      <c r="E715" s="17"/>
      <c r="F715" s="70"/>
      <c r="G715" s="17"/>
      <c r="H715" s="17"/>
      <c r="I715" s="17"/>
      <c r="J715" s="16"/>
      <c r="K715" s="148"/>
      <c r="L715" s="1"/>
    </row>
    <row r="716" spans="1:12" s="4" customFormat="1">
      <c r="A716" s="17"/>
      <c r="B716" s="7"/>
      <c r="C716" s="69"/>
      <c r="D716" s="16"/>
      <c r="E716" s="17"/>
      <c r="F716" s="70"/>
      <c r="G716" s="17"/>
      <c r="H716" s="17"/>
      <c r="I716" s="17"/>
      <c r="J716" s="16"/>
      <c r="K716" s="148"/>
      <c r="L716" s="1"/>
    </row>
    <row r="717" spans="1:12" s="4" customFormat="1">
      <c r="A717" s="17"/>
      <c r="B717" s="7"/>
      <c r="C717" s="69"/>
      <c r="D717" s="16"/>
      <c r="E717" s="17"/>
      <c r="F717" s="70"/>
      <c r="G717" s="17"/>
      <c r="H717" s="17"/>
      <c r="I717" s="17"/>
      <c r="J717" s="16"/>
      <c r="K717" s="148"/>
      <c r="L717" s="1"/>
    </row>
    <row r="718" spans="1:12" s="4" customFormat="1">
      <c r="A718" s="17"/>
      <c r="B718" s="7"/>
      <c r="C718" s="69"/>
      <c r="D718" s="16"/>
      <c r="E718" s="17"/>
      <c r="F718" s="70"/>
      <c r="G718" s="17"/>
      <c r="H718" s="17"/>
      <c r="I718" s="17"/>
      <c r="J718" s="16"/>
      <c r="K718" s="148"/>
      <c r="L718" s="1"/>
    </row>
    <row r="719" spans="1:12" s="4" customFormat="1">
      <c r="A719" s="17"/>
      <c r="B719" s="7"/>
      <c r="C719" s="69"/>
      <c r="D719" s="16"/>
      <c r="E719" s="17"/>
      <c r="F719" s="70"/>
      <c r="G719" s="17"/>
      <c r="H719" s="17"/>
      <c r="I719" s="17"/>
      <c r="J719" s="16"/>
      <c r="K719" s="148"/>
      <c r="L719" s="1"/>
    </row>
    <row r="720" spans="1:12" s="4" customFormat="1">
      <c r="A720" s="17"/>
      <c r="B720" s="7"/>
      <c r="C720" s="69"/>
      <c r="D720" s="16"/>
      <c r="E720" s="17"/>
      <c r="F720" s="70"/>
      <c r="G720" s="17"/>
      <c r="H720" s="17"/>
      <c r="I720" s="17"/>
      <c r="J720" s="16"/>
      <c r="K720" s="148"/>
      <c r="L720" s="1"/>
    </row>
    <row r="721" spans="1:12" s="4" customFormat="1">
      <c r="A721" s="17"/>
      <c r="B721" s="7"/>
      <c r="C721" s="69"/>
      <c r="D721" s="16"/>
      <c r="E721" s="17"/>
      <c r="F721" s="70"/>
      <c r="G721" s="17"/>
      <c r="H721" s="17"/>
      <c r="I721" s="17"/>
      <c r="J721" s="16"/>
      <c r="K721" s="148"/>
      <c r="L721" s="1"/>
    </row>
    <row r="722" spans="1:12" s="4" customFormat="1">
      <c r="A722" s="17"/>
      <c r="B722" s="7"/>
      <c r="C722" s="69"/>
      <c r="D722" s="16"/>
      <c r="E722" s="17"/>
      <c r="F722" s="70"/>
      <c r="G722" s="17"/>
      <c r="H722" s="17"/>
      <c r="I722" s="17"/>
      <c r="J722" s="16"/>
      <c r="K722" s="148"/>
      <c r="L722" s="1"/>
    </row>
    <row r="723" spans="1:12" s="4" customFormat="1">
      <c r="A723" s="17"/>
      <c r="B723" s="7"/>
      <c r="C723" s="69"/>
      <c r="D723" s="16"/>
      <c r="E723" s="17"/>
      <c r="F723" s="70"/>
      <c r="G723" s="17"/>
      <c r="H723" s="17"/>
      <c r="I723" s="17"/>
      <c r="J723" s="16"/>
      <c r="K723" s="148"/>
      <c r="L723" s="1"/>
    </row>
    <row r="724" spans="1:12" s="4" customFormat="1">
      <c r="A724" s="17"/>
      <c r="B724" s="7"/>
      <c r="C724" s="69"/>
      <c r="D724" s="16"/>
      <c r="E724" s="17"/>
      <c r="F724" s="70"/>
      <c r="G724" s="17"/>
      <c r="H724" s="17"/>
      <c r="I724" s="17"/>
      <c r="J724" s="16"/>
      <c r="K724" s="148"/>
      <c r="L724" s="1"/>
    </row>
    <row r="725" spans="1:12" s="4" customFormat="1">
      <c r="A725" s="17"/>
      <c r="B725" s="7"/>
      <c r="C725" s="69"/>
      <c r="D725" s="16"/>
      <c r="E725" s="17"/>
      <c r="F725" s="70"/>
      <c r="G725" s="17"/>
      <c r="H725" s="17"/>
      <c r="I725" s="17"/>
      <c r="J725" s="16"/>
      <c r="K725" s="148"/>
      <c r="L725" s="1"/>
    </row>
    <row r="726" spans="1:12" s="4" customFormat="1">
      <c r="A726" s="17"/>
      <c r="B726" s="7"/>
      <c r="C726" s="69"/>
      <c r="D726" s="16"/>
      <c r="E726" s="17"/>
      <c r="F726" s="70"/>
      <c r="G726" s="17"/>
      <c r="H726" s="17"/>
      <c r="I726" s="17"/>
      <c r="J726" s="16"/>
      <c r="K726" s="148"/>
      <c r="L726" s="1"/>
    </row>
    <row r="727" spans="1:12" s="4" customFormat="1">
      <c r="A727" s="17"/>
      <c r="B727" s="7"/>
      <c r="C727" s="69"/>
      <c r="D727" s="16"/>
      <c r="E727" s="17"/>
      <c r="F727" s="70"/>
      <c r="G727" s="17"/>
      <c r="H727" s="17"/>
      <c r="I727" s="17"/>
      <c r="J727" s="16"/>
      <c r="K727" s="148"/>
      <c r="L727" s="1"/>
    </row>
    <row r="728" spans="1:12" s="4" customFormat="1">
      <c r="A728" s="17"/>
      <c r="B728" s="7"/>
      <c r="C728" s="69"/>
      <c r="D728" s="16"/>
      <c r="E728" s="17"/>
      <c r="F728" s="70"/>
      <c r="G728" s="17"/>
      <c r="H728" s="17"/>
      <c r="I728" s="17"/>
      <c r="J728" s="16"/>
      <c r="K728" s="148"/>
      <c r="L728" s="1"/>
    </row>
    <row r="729" spans="1:12" s="4" customFormat="1">
      <c r="A729" s="17"/>
      <c r="B729" s="7"/>
      <c r="C729" s="69"/>
      <c r="D729" s="16"/>
      <c r="E729" s="17"/>
      <c r="F729" s="70"/>
      <c r="G729" s="17"/>
      <c r="H729" s="17"/>
      <c r="I729" s="17"/>
      <c r="J729" s="16"/>
      <c r="K729" s="148"/>
      <c r="L729" s="1"/>
    </row>
    <row r="730" spans="1:12" s="4" customFormat="1">
      <c r="A730" s="17"/>
      <c r="B730" s="7"/>
      <c r="C730" s="69"/>
      <c r="D730" s="16"/>
      <c r="E730" s="17"/>
      <c r="F730" s="70"/>
      <c r="G730" s="17"/>
      <c r="H730" s="17"/>
      <c r="I730" s="17"/>
      <c r="J730" s="16"/>
      <c r="K730" s="148"/>
      <c r="L730" s="1"/>
    </row>
    <row r="731" spans="1:12" s="4" customFormat="1">
      <c r="A731" s="17"/>
      <c r="B731" s="7"/>
      <c r="C731" s="69"/>
      <c r="D731" s="16"/>
      <c r="E731" s="17"/>
      <c r="F731" s="70"/>
      <c r="G731" s="17"/>
      <c r="H731" s="17"/>
      <c r="I731" s="17"/>
      <c r="J731" s="16"/>
      <c r="K731" s="148"/>
      <c r="L731" s="1"/>
    </row>
    <row r="732" spans="1:12" s="4" customFormat="1">
      <c r="A732" s="17"/>
      <c r="B732" s="7"/>
      <c r="C732" s="69"/>
      <c r="D732" s="16"/>
      <c r="E732" s="17"/>
      <c r="F732" s="70"/>
      <c r="G732" s="17"/>
      <c r="H732" s="17"/>
      <c r="I732" s="17"/>
      <c r="J732" s="16"/>
      <c r="K732" s="148"/>
      <c r="L732" s="1"/>
    </row>
    <row r="733" spans="1:12" s="4" customFormat="1">
      <c r="A733" s="17"/>
      <c r="B733" s="7"/>
      <c r="C733" s="69"/>
      <c r="D733" s="16"/>
      <c r="E733" s="17"/>
      <c r="F733" s="70"/>
      <c r="G733" s="17"/>
      <c r="H733" s="17"/>
      <c r="I733" s="17"/>
      <c r="J733" s="16"/>
      <c r="K733" s="148"/>
      <c r="L733" s="1"/>
    </row>
    <row r="734" spans="1:12" s="4" customFormat="1">
      <c r="A734" s="17"/>
      <c r="B734" s="7"/>
      <c r="C734" s="69"/>
      <c r="D734" s="16"/>
      <c r="E734" s="17"/>
      <c r="F734" s="70"/>
      <c r="G734" s="17"/>
      <c r="H734" s="17"/>
      <c r="I734" s="17"/>
      <c r="J734" s="16"/>
      <c r="K734" s="148"/>
      <c r="L734" s="1"/>
    </row>
    <row r="735" spans="1:12" s="4" customFormat="1">
      <c r="A735" s="17"/>
      <c r="B735" s="7"/>
      <c r="C735" s="69"/>
      <c r="D735" s="16"/>
      <c r="E735" s="17"/>
      <c r="F735" s="70"/>
      <c r="G735" s="17"/>
      <c r="H735" s="17"/>
      <c r="I735" s="17"/>
      <c r="J735" s="16"/>
      <c r="K735" s="148"/>
      <c r="L735" s="1"/>
    </row>
    <row r="736" spans="1:12" s="4" customFormat="1">
      <c r="A736" s="17"/>
      <c r="B736" s="7"/>
      <c r="C736" s="69"/>
      <c r="D736" s="16"/>
      <c r="E736" s="17"/>
      <c r="F736" s="70"/>
      <c r="G736" s="17"/>
      <c r="H736" s="17"/>
      <c r="I736" s="17"/>
      <c r="J736" s="16"/>
      <c r="K736" s="148"/>
      <c r="L736" s="1"/>
    </row>
    <row r="737" spans="1:12" s="4" customFormat="1">
      <c r="A737" s="17"/>
      <c r="B737" s="7"/>
      <c r="C737" s="69"/>
      <c r="D737" s="16"/>
      <c r="E737" s="17"/>
      <c r="F737" s="70"/>
      <c r="G737" s="17"/>
      <c r="H737" s="17"/>
      <c r="I737" s="17"/>
      <c r="J737" s="16"/>
      <c r="K737" s="148"/>
      <c r="L737" s="1"/>
    </row>
    <row r="738" spans="1:12" s="4" customFormat="1">
      <c r="A738" s="17"/>
      <c r="B738" s="7"/>
      <c r="C738" s="69"/>
      <c r="D738" s="16"/>
      <c r="E738" s="17"/>
      <c r="F738" s="70"/>
      <c r="G738" s="17"/>
      <c r="H738" s="17"/>
      <c r="I738" s="17"/>
      <c r="J738" s="16"/>
      <c r="K738" s="148"/>
      <c r="L738" s="1"/>
    </row>
    <row r="739" spans="1:12" s="4" customFormat="1">
      <c r="A739" s="17"/>
      <c r="B739" s="7"/>
      <c r="C739" s="69"/>
      <c r="D739" s="16"/>
      <c r="E739" s="17"/>
      <c r="F739" s="70"/>
      <c r="G739" s="17"/>
      <c r="H739" s="17"/>
      <c r="I739" s="17"/>
      <c r="J739" s="16"/>
      <c r="K739" s="148"/>
      <c r="L739" s="1"/>
    </row>
    <row r="740" spans="1:12" s="4" customFormat="1">
      <c r="A740" s="17"/>
      <c r="B740" s="7"/>
      <c r="C740" s="69"/>
      <c r="D740" s="16"/>
      <c r="E740" s="17"/>
      <c r="F740" s="70"/>
      <c r="G740" s="17"/>
      <c r="H740" s="17"/>
      <c r="I740" s="17"/>
      <c r="J740" s="16"/>
      <c r="K740" s="148"/>
      <c r="L740" s="1"/>
    </row>
    <row r="741" spans="1:12" s="4" customFormat="1">
      <c r="A741" s="17"/>
      <c r="B741" s="7"/>
      <c r="C741" s="69"/>
      <c r="D741" s="16"/>
      <c r="E741" s="17"/>
      <c r="F741" s="70"/>
      <c r="G741" s="17"/>
      <c r="H741" s="17"/>
      <c r="I741" s="17"/>
      <c r="J741" s="16"/>
      <c r="K741" s="148"/>
      <c r="L741" s="1"/>
    </row>
    <row r="742" spans="1:12" s="4" customFormat="1">
      <c r="A742" s="17"/>
      <c r="B742" s="7"/>
      <c r="C742" s="69"/>
      <c r="D742" s="16"/>
      <c r="E742" s="17"/>
      <c r="F742" s="70"/>
      <c r="G742" s="17"/>
      <c r="H742" s="17"/>
      <c r="I742" s="17"/>
      <c r="J742" s="16"/>
      <c r="K742" s="148"/>
      <c r="L742" s="1"/>
    </row>
    <row r="743" spans="1:12" s="4" customFormat="1">
      <c r="A743" s="17"/>
      <c r="B743" s="7"/>
      <c r="C743" s="69"/>
      <c r="D743" s="16"/>
      <c r="E743" s="17"/>
      <c r="F743" s="70"/>
      <c r="G743" s="17"/>
      <c r="H743" s="17"/>
      <c r="I743" s="17"/>
      <c r="J743" s="16"/>
      <c r="K743" s="148"/>
      <c r="L743" s="1"/>
    </row>
    <row r="744" spans="1:12" s="4" customFormat="1">
      <c r="A744" s="17"/>
      <c r="B744" s="7"/>
      <c r="C744" s="69"/>
      <c r="D744" s="16"/>
      <c r="E744" s="17"/>
      <c r="F744" s="70"/>
      <c r="G744" s="17"/>
      <c r="H744" s="17"/>
      <c r="I744" s="17"/>
      <c r="J744" s="16"/>
      <c r="K744" s="148"/>
      <c r="L744" s="1"/>
    </row>
    <row r="745" spans="1:12" s="4" customFormat="1">
      <c r="A745" s="17"/>
      <c r="B745" s="7"/>
      <c r="C745" s="69"/>
      <c r="D745" s="16"/>
      <c r="E745" s="17"/>
      <c r="F745" s="70"/>
      <c r="G745" s="17"/>
      <c r="H745" s="17"/>
      <c r="I745" s="17"/>
      <c r="J745" s="16"/>
      <c r="K745" s="148"/>
      <c r="L745" s="1"/>
    </row>
    <row r="746" spans="1:12" s="4" customFormat="1">
      <c r="A746" s="17"/>
      <c r="B746" s="7"/>
      <c r="C746" s="69"/>
      <c r="D746" s="16"/>
      <c r="E746" s="17"/>
      <c r="F746" s="70"/>
      <c r="G746" s="17"/>
      <c r="H746" s="17"/>
      <c r="I746" s="17"/>
      <c r="J746" s="16"/>
      <c r="K746" s="148"/>
      <c r="L746" s="1"/>
    </row>
    <row r="747" spans="1:12" s="4" customFormat="1">
      <c r="A747" s="17"/>
      <c r="B747" s="7"/>
      <c r="C747" s="69"/>
      <c r="D747" s="16"/>
      <c r="E747" s="17"/>
      <c r="F747" s="70"/>
      <c r="G747" s="17"/>
      <c r="H747" s="17"/>
      <c r="I747" s="17"/>
      <c r="J747" s="16"/>
      <c r="K747" s="148"/>
      <c r="L747" s="1"/>
    </row>
    <row r="748" spans="1:12" s="4" customFormat="1">
      <c r="A748" s="17"/>
      <c r="B748" s="7"/>
      <c r="C748" s="69"/>
      <c r="D748" s="16"/>
      <c r="E748" s="17"/>
      <c r="F748" s="70"/>
      <c r="G748" s="17"/>
      <c r="H748" s="17"/>
      <c r="I748" s="17"/>
      <c r="J748" s="16"/>
      <c r="K748" s="148"/>
      <c r="L748" s="1"/>
    </row>
    <row r="749" spans="1:12" s="4" customFormat="1">
      <c r="A749" s="17"/>
      <c r="B749" s="7"/>
      <c r="C749" s="69"/>
      <c r="D749" s="16"/>
      <c r="E749" s="17"/>
      <c r="F749" s="70"/>
      <c r="G749" s="17"/>
      <c r="H749" s="17"/>
      <c r="I749" s="17"/>
      <c r="J749" s="16"/>
      <c r="K749" s="148"/>
      <c r="L749" s="1"/>
    </row>
    <row r="750" spans="1:12" s="4" customFormat="1">
      <c r="A750" s="17"/>
      <c r="B750" s="7"/>
      <c r="C750" s="69"/>
      <c r="D750" s="16"/>
      <c r="E750" s="17"/>
      <c r="F750" s="70"/>
      <c r="G750" s="17"/>
      <c r="H750" s="17"/>
      <c r="I750" s="17"/>
      <c r="J750" s="16"/>
      <c r="K750" s="148"/>
      <c r="L750" s="1"/>
    </row>
    <row r="751" spans="1:12" s="4" customFormat="1">
      <c r="A751" s="17"/>
      <c r="B751" s="7"/>
      <c r="C751" s="69"/>
      <c r="D751" s="16"/>
      <c r="E751" s="17"/>
      <c r="F751" s="70"/>
      <c r="G751" s="17"/>
      <c r="H751" s="17"/>
      <c r="I751" s="17"/>
      <c r="J751" s="16"/>
      <c r="K751" s="148"/>
      <c r="L751" s="1"/>
    </row>
    <row r="752" spans="1:12" s="4" customFormat="1">
      <c r="A752" s="17"/>
      <c r="B752" s="7"/>
      <c r="C752" s="69"/>
      <c r="D752" s="16"/>
      <c r="E752" s="17"/>
      <c r="F752" s="70"/>
      <c r="G752" s="17"/>
      <c r="H752" s="17"/>
      <c r="I752" s="17"/>
      <c r="J752" s="16"/>
      <c r="K752" s="148"/>
      <c r="L752" s="1"/>
    </row>
    <row r="753" spans="1:12" s="4" customFormat="1">
      <c r="A753" s="17"/>
      <c r="B753" s="7"/>
      <c r="C753" s="69"/>
      <c r="D753" s="16"/>
      <c r="E753" s="17"/>
      <c r="F753" s="70"/>
      <c r="G753" s="17"/>
      <c r="H753" s="17"/>
      <c r="I753" s="17"/>
      <c r="J753" s="16"/>
      <c r="K753" s="148"/>
      <c r="L753" s="1"/>
    </row>
    <row r="754" spans="1:12" s="4" customFormat="1">
      <c r="A754" s="17"/>
      <c r="B754" s="7"/>
      <c r="C754" s="69"/>
      <c r="D754" s="16"/>
      <c r="E754" s="17"/>
      <c r="F754" s="70"/>
      <c r="G754" s="17"/>
      <c r="H754" s="17"/>
      <c r="I754" s="17"/>
      <c r="J754" s="16"/>
      <c r="K754" s="148"/>
      <c r="L754" s="1"/>
    </row>
    <row r="755" spans="1:12" s="4" customFormat="1">
      <c r="A755" s="17"/>
      <c r="B755" s="7"/>
      <c r="C755" s="69"/>
      <c r="D755" s="16"/>
      <c r="E755" s="17"/>
      <c r="F755" s="70"/>
      <c r="G755" s="17"/>
      <c r="H755" s="17"/>
      <c r="I755" s="17"/>
      <c r="J755" s="16"/>
      <c r="K755" s="148"/>
      <c r="L755" s="1"/>
    </row>
    <row r="756" spans="1:12" s="4" customFormat="1">
      <c r="A756" s="17"/>
      <c r="B756" s="7"/>
      <c r="C756" s="69"/>
      <c r="D756" s="16"/>
      <c r="E756" s="17"/>
      <c r="F756" s="70"/>
      <c r="G756" s="17"/>
      <c r="H756" s="17"/>
      <c r="I756" s="17"/>
      <c r="J756" s="16"/>
      <c r="K756" s="148"/>
      <c r="L756" s="1"/>
    </row>
    <row r="757" spans="1:12" s="4" customFormat="1">
      <c r="A757" s="17"/>
      <c r="B757" s="7"/>
      <c r="C757" s="69"/>
      <c r="D757" s="16"/>
      <c r="E757" s="17"/>
      <c r="F757" s="70"/>
      <c r="G757" s="17"/>
      <c r="H757" s="17"/>
      <c r="I757" s="17"/>
      <c r="J757" s="16"/>
      <c r="K757" s="148"/>
      <c r="L757" s="1"/>
    </row>
    <row r="758" spans="1:12" s="4" customFormat="1">
      <c r="A758" s="17"/>
      <c r="B758" s="7"/>
      <c r="C758" s="69"/>
      <c r="D758" s="16"/>
      <c r="E758" s="17"/>
      <c r="F758" s="70"/>
      <c r="G758" s="17"/>
      <c r="H758" s="17"/>
      <c r="I758" s="17"/>
      <c r="J758" s="16"/>
      <c r="K758" s="148"/>
      <c r="L758" s="1"/>
    </row>
    <row r="759" spans="1:12" s="4" customFormat="1">
      <c r="A759" s="17"/>
      <c r="B759" s="7"/>
      <c r="C759" s="69"/>
      <c r="D759" s="16"/>
      <c r="E759" s="17"/>
      <c r="F759" s="70"/>
      <c r="G759" s="17"/>
      <c r="H759" s="17"/>
      <c r="I759" s="17"/>
      <c r="J759" s="16"/>
      <c r="K759" s="148"/>
      <c r="L759" s="1"/>
    </row>
    <row r="760" spans="1:12" s="4" customFormat="1">
      <c r="A760" s="17"/>
      <c r="B760" s="7"/>
      <c r="C760" s="69"/>
      <c r="D760" s="16"/>
      <c r="E760" s="17"/>
      <c r="F760" s="70"/>
      <c r="G760" s="17"/>
      <c r="H760" s="17"/>
      <c r="I760" s="17"/>
      <c r="J760" s="16"/>
      <c r="K760" s="148"/>
      <c r="L760" s="1"/>
    </row>
    <row r="761" spans="1:12" s="4" customFormat="1">
      <c r="A761" s="17"/>
      <c r="B761" s="7"/>
      <c r="C761" s="69"/>
      <c r="D761" s="16"/>
      <c r="E761" s="17"/>
      <c r="F761" s="70"/>
      <c r="G761" s="17"/>
      <c r="H761" s="17"/>
      <c r="I761" s="17"/>
      <c r="J761" s="16"/>
      <c r="K761" s="148"/>
      <c r="L761" s="1"/>
    </row>
    <row r="762" spans="1:12" s="4" customFormat="1">
      <c r="A762" s="17"/>
      <c r="B762" s="7"/>
      <c r="C762" s="69"/>
      <c r="D762" s="16"/>
      <c r="E762" s="17"/>
      <c r="F762" s="70"/>
      <c r="G762" s="17"/>
      <c r="H762" s="17"/>
      <c r="I762" s="17"/>
      <c r="J762" s="16"/>
      <c r="K762" s="148"/>
      <c r="L762" s="1"/>
    </row>
    <row r="763" spans="1:12" s="4" customFormat="1">
      <c r="A763" s="17"/>
      <c r="B763" s="7"/>
      <c r="C763" s="69"/>
      <c r="D763" s="16"/>
      <c r="E763" s="17"/>
      <c r="F763" s="70"/>
      <c r="G763" s="17"/>
      <c r="H763" s="17"/>
      <c r="I763" s="17"/>
      <c r="J763" s="16"/>
      <c r="K763" s="148"/>
      <c r="L763" s="1"/>
    </row>
    <row r="764" spans="1:12" s="4" customFormat="1">
      <c r="A764" s="17"/>
      <c r="B764" s="7"/>
      <c r="C764" s="69"/>
      <c r="D764" s="16"/>
      <c r="E764" s="17"/>
      <c r="F764" s="70"/>
      <c r="G764" s="17"/>
      <c r="H764" s="17"/>
      <c r="I764" s="17"/>
      <c r="J764" s="16"/>
      <c r="K764" s="148"/>
      <c r="L764" s="1"/>
    </row>
    <row r="765" spans="1:12" s="4" customFormat="1">
      <c r="A765" s="17"/>
      <c r="B765" s="7"/>
      <c r="C765" s="69"/>
      <c r="D765" s="16"/>
      <c r="E765" s="17"/>
      <c r="F765" s="70"/>
      <c r="G765" s="17"/>
      <c r="H765" s="17"/>
      <c r="I765" s="17"/>
      <c r="J765" s="16"/>
      <c r="K765" s="148"/>
      <c r="L765" s="1"/>
    </row>
    <row r="766" spans="1:12" s="4" customFormat="1">
      <c r="A766" s="17"/>
      <c r="B766" s="7"/>
      <c r="C766" s="69"/>
      <c r="D766" s="16"/>
      <c r="E766" s="17"/>
      <c r="F766" s="70"/>
      <c r="G766" s="17"/>
      <c r="H766" s="17"/>
      <c r="I766" s="17"/>
      <c r="J766" s="16"/>
      <c r="K766" s="148"/>
      <c r="L766" s="1"/>
    </row>
    <row r="767" spans="1:12" s="4" customFormat="1">
      <c r="A767" s="17"/>
      <c r="B767" s="7"/>
      <c r="C767" s="69"/>
      <c r="D767" s="16"/>
      <c r="E767" s="17"/>
      <c r="F767" s="70"/>
      <c r="G767" s="17"/>
      <c r="H767" s="17"/>
      <c r="I767" s="17"/>
      <c r="J767" s="16"/>
      <c r="K767" s="148"/>
      <c r="L767" s="1"/>
    </row>
    <row r="768" spans="1:12" s="4" customFormat="1">
      <c r="A768" s="17"/>
      <c r="B768" s="7"/>
      <c r="C768" s="69"/>
      <c r="D768" s="16"/>
      <c r="E768" s="17"/>
      <c r="F768" s="70"/>
      <c r="G768" s="17"/>
      <c r="H768" s="17"/>
      <c r="I768" s="17"/>
      <c r="J768" s="16"/>
      <c r="K768" s="148"/>
      <c r="L768" s="1"/>
    </row>
    <row r="769" spans="1:12" s="4" customFormat="1">
      <c r="A769" s="17"/>
      <c r="B769" s="7"/>
      <c r="C769" s="69"/>
      <c r="D769" s="16"/>
      <c r="E769" s="17"/>
      <c r="F769" s="70"/>
      <c r="G769" s="17"/>
      <c r="H769" s="17"/>
      <c r="I769" s="17"/>
      <c r="J769" s="16"/>
      <c r="K769" s="148"/>
      <c r="L769" s="1"/>
    </row>
    <row r="770" spans="1:12" s="4" customFormat="1">
      <c r="A770" s="17"/>
      <c r="B770" s="7"/>
      <c r="C770" s="69"/>
      <c r="D770" s="16"/>
      <c r="E770" s="17"/>
      <c r="F770" s="70"/>
      <c r="G770" s="17"/>
      <c r="H770" s="17"/>
      <c r="I770" s="17"/>
      <c r="J770" s="16"/>
      <c r="K770" s="148"/>
      <c r="L770" s="1"/>
    </row>
    <row r="771" spans="1:12" s="4" customFormat="1">
      <c r="A771" s="17"/>
      <c r="B771" s="7"/>
      <c r="C771" s="69"/>
      <c r="D771" s="16"/>
      <c r="E771" s="17"/>
      <c r="F771" s="70"/>
      <c r="G771" s="17"/>
      <c r="H771" s="17"/>
      <c r="I771" s="17"/>
      <c r="J771" s="16"/>
      <c r="K771" s="148"/>
      <c r="L771" s="1"/>
    </row>
    <row r="772" spans="1:12" s="4" customFormat="1">
      <c r="A772" s="17"/>
      <c r="B772" s="7"/>
      <c r="C772" s="69"/>
      <c r="D772" s="16"/>
      <c r="E772" s="17"/>
      <c r="F772" s="70"/>
      <c r="G772" s="17"/>
      <c r="H772" s="17"/>
      <c r="I772" s="17"/>
      <c r="J772" s="16"/>
      <c r="K772" s="148"/>
      <c r="L772" s="1"/>
    </row>
    <row r="773" spans="1:12" s="4" customFormat="1">
      <c r="A773" s="17"/>
      <c r="B773" s="7"/>
      <c r="C773" s="69"/>
      <c r="D773" s="16"/>
      <c r="E773" s="17"/>
      <c r="F773" s="70"/>
      <c r="G773" s="17"/>
      <c r="H773" s="17"/>
      <c r="I773" s="17"/>
      <c r="J773" s="16"/>
      <c r="K773" s="148"/>
      <c r="L773" s="1"/>
    </row>
    <row r="774" spans="1:12" s="4" customFormat="1">
      <c r="A774" s="17"/>
      <c r="B774" s="7"/>
      <c r="C774" s="69"/>
      <c r="D774" s="16"/>
      <c r="E774" s="17"/>
      <c r="F774" s="70"/>
      <c r="G774" s="17"/>
      <c r="H774" s="17"/>
      <c r="I774" s="17"/>
      <c r="J774" s="16"/>
      <c r="K774" s="148"/>
      <c r="L774" s="1"/>
    </row>
    <row r="775" spans="1:12" s="4" customFormat="1">
      <c r="A775" s="17"/>
      <c r="B775" s="7"/>
      <c r="C775" s="69"/>
      <c r="D775" s="16"/>
      <c r="E775" s="17"/>
      <c r="F775" s="70"/>
      <c r="G775" s="17"/>
      <c r="H775" s="17"/>
      <c r="I775" s="17"/>
      <c r="J775" s="16"/>
      <c r="K775" s="148"/>
      <c r="L775" s="1"/>
    </row>
    <row r="776" spans="1:12" s="4" customFormat="1">
      <c r="A776" s="17"/>
      <c r="B776" s="7"/>
      <c r="C776" s="69"/>
      <c r="D776" s="16"/>
      <c r="E776" s="17"/>
      <c r="F776" s="70"/>
      <c r="G776" s="17"/>
      <c r="H776" s="17"/>
      <c r="I776" s="17"/>
      <c r="J776" s="16"/>
      <c r="K776" s="148"/>
      <c r="L776" s="1"/>
    </row>
    <row r="777" spans="1:12" s="4" customFormat="1">
      <c r="A777" s="17"/>
      <c r="B777" s="7"/>
      <c r="C777" s="69"/>
      <c r="D777" s="16"/>
      <c r="E777" s="17"/>
      <c r="F777" s="70"/>
      <c r="G777" s="17"/>
      <c r="H777" s="17"/>
      <c r="I777" s="17"/>
      <c r="J777" s="16"/>
      <c r="K777" s="148"/>
      <c r="L777" s="1"/>
    </row>
    <row r="778" spans="1:12" s="4" customFormat="1">
      <c r="A778" s="17"/>
      <c r="B778" s="7"/>
      <c r="C778" s="69"/>
      <c r="D778" s="16"/>
      <c r="E778" s="17"/>
      <c r="F778" s="70"/>
      <c r="G778" s="17"/>
      <c r="H778" s="17"/>
      <c r="I778" s="17"/>
      <c r="J778" s="16"/>
      <c r="K778" s="148"/>
      <c r="L778" s="1"/>
    </row>
    <row r="779" spans="1:12" s="4" customFormat="1">
      <c r="A779" s="17"/>
      <c r="B779" s="7"/>
      <c r="C779" s="69"/>
      <c r="D779" s="16"/>
      <c r="E779" s="17"/>
      <c r="F779" s="70"/>
      <c r="G779" s="17"/>
      <c r="H779" s="17"/>
      <c r="I779" s="17"/>
      <c r="J779" s="16"/>
      <c r="K779" s="148"/>
      <c r="L779" s="1"/>
    </row>
    <row r="780" spans="1:12" s="4" customFormat="1">
      <c r="A780" s="17"/>
      <c r="B780" s="7"/>
      <c r="C780" s="69"/>
      <c r="D780" s="16"/>
      <c r="E780" s="17"/>
      <c r="F780" s="70"/>
      <c r="G780" s="17"/>
      <c r="H780" s="17"/>
      <c r="I780" s="17"/>
      <c r="J780" s="16"/>
      <c r="K780" s="148"/>
      <c r="L780" s="1"/>
    </row>
    <row r="781" spans="1:12" s="4" customFormat="1">
      <c r="A781" s="17"/>
      <c r="B781" s="7"/>
      <c r="C781" s="69"/>
      <c r="D781" s="16"/>
      <c r="E781" s="17"/>
      <c r="F781" s="70"/>
      <c r="G781" s="17"/>
      <c r="H781" s="17"/>
      <c r="I781" s="17"/>
      <c r="J781" s="16"/>
      <c r="K781" s="148"/>
      <c r="L781" s="1"/>
    </row>
    <row r="782" spans="1:12" s="4" customFormat="1">
      <c r="A782" s="17"/>
      <c r="B782" s="7"/>
      <c r="C782" s="69"/>
      <c r="D782" s="16"/>
      <c r="E782" s="17"/>
      <c r="F782" s="70"/>
      <c r="G782" s="17"/>
      <c r="H782" s="17"/>
      <c r="I782" s="17"/>
      <c r="J782" s="16"/>
      <c r="K782" s="148"/>
      <c r="L782" s="1"/>
    </row>
    <row r="783" spans="1:12" s="4" customFormat="1">
      <c r="A783" s="17"/>
      <c r="B783" s="7"/>
      <c r="C783" s="69"/>
      <c r="D783" s="16"/>
      <c r="E783" s="17"/>
      <c r="F783" s="70"/>
      <c r="G783" s="17"/>
      <c r="H783" s="17"/>
      <c r="I783" s="17"/>
      <c r="J783" s="16"/>
      <c r="K783" s="148"/>
      <c r="L783" s="1"/>
    </row>
    <row r="784" spans="1:12" s="4" customFormat="1">
      <c r="A784" s="17"/>
      <c r="B784" s="7"/>
      <c r="C784" s="69"/>
      <c r="D784" s="16"/>
      <c r="E784" s="17"/>
      <c r="F784" s="70"/>
      <c r="G784" s="17"/>
      <c r="H784" s="17"/>
      <c r="I784" s="17"/>
      <c r="J784" s="16"/>
      <c r="K784" s="148"/>
      <c r="L784" s="1"/>
    </row>
    <row r="785" spans="1:12" s="4" customFormat="1">
      <c r="A785" s="17"/>
      <c r="B785" s="7"/>
      <c r="C785" s="69"/>
      <c r="D785" s="16"/>
      <c r="E785" s="17"/>
      <c r="F785" s="70"/>
      <c r="G785" s="17"/>
      <c r="H785" s="17"/>
      <c r="I785" s="17"/>
      <c r="J785" s="16"/>
      <c r="K785" s="148"/>
      <c r="L785" s="1"/>
    </row>
    <row r="786" spans="1:12" s="4" customFormat="1">
      <c r="A786" s="17"/>
      <c r="B786" s="7"/>
      <c r="C786" s="69"/>
      <c r="D786" s="16"/>
      <c r="E786" s="17"/>
      <c r="F786" s="70"/>
      <c r="G786" s="17"/>
      <c r="H786" s="17"/>
      <c r="I786" s="17"/>
      <c r="J786" s="16"/>
      <c r="K786" s="148"/>
      <c r="L786" s="1"/>
    </row>
    <row r="787" spans="1:12" s="4" customFormat="1">
      <c r="A787" s="17"/>
      <c r="B787" s="7"/>
      <c r="C787" s="69"/>
      <c r="D787" s="16"/>
      <c r="E787" s="17"/>
      <c r="F787" s="70"/>
      <c r="G787" s="17"/>
      <c r="H787" s="17"/>
      <c r="I787" s="17"/>
      <c r="J787" s="16"/>
      <c r="K787" s="148"/>
      <c r="L787" s="1"/>
    </row>
    <row r="788" spans="1:12" s="4" customFormat="1">
      <c r="A788" s="17"/>
      <c r="B788" s="7"/>
      <c r="C788" s="69"/>
      <c r="D788" s="16"/>
      <c r="E788" s="17"/>
      <c r="F788" s="70"/>
      <c r="G788" s="17"/>
      <c r="H788" s="17"/>
      <c r="I788" s="17"/>
      <c r="J788" s="16"/>
      <c r="K788" s="148"/>
      <c r="L788" s="1"/>
    </row>
    <row r="789" spans="1:12" s="4" customFormat="1">
      <c r="A789" s="17"/>
      <c r="B789" s="7"/>
      <c r="C789" s="69"/>
      <c r="D789" s="16"/>
      <c r="E789" s="17"/>
      <c r="F789" s="70"/>
      <c r="G789" s="17"/>
      <c r="H789" s="17"/>
      <c r="I789" s="17"/>
      <c r="J789" s="16"/>
      <c r="K789" s="148"/>
      <c r="L789" s="1"/>
    </row>
    <row r="790" spans="1:12" s="4" customFormat="1">
      <c r="A790" s="17"/>
      <c r="B790" s="7"/>
      <c r="C790" s="69"/>
      <c r="D790" s="16"/>
      <c r="E790" s="17"/>
      <c r="F790" s="70"/>
      <c r="G790" s="17"/>
      <c r="H790" s="17"/>
      <c r="I790" s="17"/>
      <c r="J790" s="16"/>
      <c r="K790" s="148"/>
      <c r="L790" s="1"/>
    </row>
    <row r="791" spans="1:12" s="4" customFormat="1">
      <c r="A791" s="17"/>
      <c r="B791" s="7"/>
      <c r="C791" s="69"/>
      <c r="D791" s="16"/>
      <c r="E791" s="17"/>
      <c r="F791" s="70"/>
      <c r="G791" s="17"/>
      <c r="H791" s="17"/>
      <c r="I791" s="17"/>
      <c r="J791" s="16"/>
      <c r="K791" s="148"/>
      <c r="L791" s="1"/>
    </row>
    <row r="792" spans="1:12" s="4" customFormat="1">
      <c r="A792" s="17"/>
      <c r="B792" s="7"/>
      <c r="C792" s="69"/>
      <c r="D792" s="16"/>
      <c r="E792" s="17"/>
      <c r="F792" s="70"/>
      <c r="G792" s="17"/>
      <c r="H792" s="17"/>
      <c r="I792" s="17"/>
      <c r="J792" s="16"/>
      <c r="K792" s="148"/>
      <c r="L792" s="1"/>
    </row>
    <row r="793" spans="1:12" s="4" customFormat="1">
      <c r="A793" s="17"/>
      <c r="B793" s="7"/>
      <c r="C793" s="69"/>
      <c r="D793" s="16"/>
      <c r="E793" s="17"/>
      <c r="F793" s="70"/>
      <c r="G793" s="17"/>
      <c r="H793" s="17"/>
      <c r="I793" s="17"/>
      <c r="J793" s="16"/>
      <c r="K793" s="148"/>
      <c r="L793" s="1"/>
    </row>
    <row r="794" spans="1:12" s="4" customFormat="1">
      <c r="A794" s="17"/>
      <c r="B794" s="7"/>
      <c r="C794" s="69"/>
      <c r="D794" s="16"/>
      <c r="E794" s="17"/>
      <c r="F794" s="70"/>
      <c r="G794" s="17"/>
      <c r="H794" s="17"/>
      <c r="I794" s="17"/>
      <c r="J794" s="16"/>
      <c r="K794" s="148"/>
      <c r="L794" s="1"/>
    </row>
    <row r="795" spans="1:12" s="4" customFormat="1">
      <c r="A795" s="17"/>
      <c r="B795" s="7"/>
      <c r="C795" s="69"/>
      <c r="D795" s="16"/>
      <c r="E795" s="17"/>
      <c r="F795" s="70"/>
      <c r="G795" s="17"/>
      <c r="H795" s="17"/>
      <c r="I795" s="17"/>
      <c r="J795" s="16"/>
      <c r="K795" s="148"/>
      <c r="L795" s="1"/>
    </row>
    <row r="796" spans="1:12" s="4" customFormat="1">
      <c r="A796" s="17"/>
      <c r="B796" s="7"/>
      <c r="C796" s="69"/>
      <c r="D796" s="16"/>
      <c r="E796" s="17"/>
      <c r="F796" s="70"/>
      <c r="G796" s="17"/>
      <c r="H796" s="17"/>
      <c r="I796" s="17"/>
      <c r="J796" s="16"/>
      <c r="K796" s="148"/>
      <c r="L796" s="1"/>
    </row>
    <row r="797" spans="1:12" s="4" customFormat="1">
      <c r="A797" s="17"/>
      <c r="B797" s="7"/>
      <c r="C797" s="69"/>
      <c r="D797" s="16"/>
      <c r="E797" s="17"/>
      <c r="F797" s="70"/>
      <c r="G797" s="17"/>
      <c r="H797" s="17"/>
      <c r="I797" s="17"/>
      <c r="J797" s="16"/>
      <c r="K797" s="148"/>
      <c r="L797" s="1"/>
    </row>
    <row r="798" spans="1:12" s="4" customFormat="1">
      <c r="A798" s="17"/>
      <c r="B798" s="7"/>
      <c r="C798" s="69"/>
      <c r="D798" s="16"/>
      <c r="E798" s="17"/>
      <c r="F798" s="70"/>
      <c r="G798" s="17"/>
      <c r="H798" s="17"/>
      <c r="I798" s="17"/>
      <c r="J798" s="16"/>
      <c r="K798" s="148"/>
      <c r="L798" s="1"/>
    </row>
    <row r="799" spans="1:12" s="4" customFormat="1">
      <c r="A799" s="17"/>
      <c r="B799" s="7"/>
      <c r="C799" s="69"/>
      <c r="D799" s="16"/>
      <c r="E799" s="17"/>
      <c r="F799" s="70"/>
      <c r="G799" s="17"/>
      <c r="H799" s="17"/>
      <c r="I799" s="17"/>
      <c r="J799" s="16"/>
      <c r="K799" s="148"/>
      <c r="L799" s="1"/>
    </row>
    <row r="800" spans="1:12" s="4" customFormat="1">
      <c r="A800" s="17"/>
      <c r="B800" s="7"/>
      <c r="C800" s="69"/>
      <c r="D800" s="16"/>
      <c r="E800" s="17"/>
      <c r="F800" s="70"/>
      <c r="G800" s="17"/>
      <c r="H800" s="17"/>
      <c r="I800" s="17"/>
      <c r="J800" s="16"/>
      <c r="K800" s="148"/>
      <c r="L800" s="1"/>
    </row>
    <row r="801" spans="1:12" s="4" customFormat="1">
      <c r="A801" s="17"/>
      <c r="B801" s="7"/>
      <c r="C801" s="69"/>
      <c r="D801" s="16"/>
      <c r="E801" s="17"/>
      <c r="F801" s="70"/>
      <c r="G801" s="17"/>
      <c r="H801" s="17"/>
      <c r="I801" s="17"/>
      <c r="J801" s="16"/>
      <c r="K801" s="148"/>
      <c r="L801" s="1"/>
    </row>
    <row r="802" spans="1:12" s="4" customFormat="1">
      <c r="A802" s="17"/>
      <c r="B802" s="7"/>
      <c r="C802" s="69"/>
      <c r="D802" s="16"/>
      <c r="E802" s="17"/>
      <c r="F802" s="70"/>
      <c r="G802" s="17"/>
      <c r="H802" s="17"/>
      <c r="I802" s="17"/>
      <c r="J802" s="16"/>
      <c r="K802" s="148"/>
      <c r="L802" s="1"/>
    </row>
    <row r="803" spans="1:12" s="4" customFormat="1">
      <c r="A803" s="17"/>
      <c r="B803" s="7"/>
      <c r="C803" s="69"/>
      <c r="D803" s="16"/>
      <c r="E803" s="17"/>
      <c r="F803" s="70"/>
      <c r="G803" s="17"/>
      <c r="H803" s="17"/>
      <c r="I803" s="17"/>
      <c r="J803" s="16"/>
      <c r="K803" s="148"/>
      <c r="L803" s="1"/>
    </row>
    <row r="804" spans="1:12" s="4" customFormat="1">
      <c r="A804" s="17"/>
      <c r="B804" s="7"/>
      <c r="C804" s="69"/>
      <c r="D804" s="16"/>
      <c r="E804" s="17"/>
      <c r="F804" s="70"/>
      <c r="G804" s="17"/>
      <c r="H804" s="17"/>
      <c r="I804" s="17"/>
      <c r="J804" s="16"/>
      <c r="K804" s="148"/>
      <c r="L804" s="1"/>
    </row>
    <row r="805" spans="1:12" s="4" customFormat="1">
      <c r="A805" s="17"/>
      <c r="B805" s="7"/>
      <c r="C805" s="69"/>
      <c r="D805" s="16"/>
      <c r="E805" s="17"/>
      <c r="F805" s="70"/>
      <c r="G805" s="17"/>
      <c r="H805" s="17"/>
      <c r="I805" s="17"/>
      <c r="J805" s="16"/>
      <c r="K805" s="148"/>
      <c r="L805" s="1"/>
    </row>
    <row r="806" spans="1:12" s="4" customFormat="1">
      <c r="A806" s="17"/>
      <c r="B806" s="7"/>
      <c r="C806" s="69"/>
      <c r="D806" s="16"/>
      <c r="E806" s="17"/>
      <c r="F806" s="70"/>
      <c r="G806" s="17"/>
      <c r="H806" s="17"/>
      <c r="I806" s="17"/>
      <c r="J806" s="16"/>
      <c r="K806" s="148"/>
      <c r="L806" s="1"/>
    </row>
    <row r="807" spans="1:12" s="4" customFormat="1">
      <c r="A807" s="17"/>
      <c r="B807" s="7"/>
      <c r="C807" s="69"/>
      <c r="D807" s="16"/>
      <c r="E807" s="17"/>
      <c r="F807" s="70"/>
      <c r="G807" s="17"/>
      <c r="H807" s="17"/>
      <c r="I807" s="17"/>
      <c r="J807" s="16"/>
      <c r="K807" s="148"/>
      <c r="L807" s="1"/>
    </row>
    <row r="808" spans="1:12" s="4" customFormat="1">
      <c r="A808" s="17"/>
      <c r="B808" s="7"/>
      <c r="C808" s="69"/>
      <c r="D808" s="16"/>
      <c r="E808" s="17"/>
      <c r="F808" s="70"/>
      <c r="G808" s="17"/>
      <c r="H808" s="17"/>
      <c r="I808" s="17"/>
      <c r="J808" s="16"/>
      <c r="K808" s="148"/>
      <c r="L808" s="1"/>
    </row>
    <row r="809" spans="1:12" s="4" customFormat="1">
      <c r="A809" s="17"/>
      <c r="B809" s="7"/>
      <c r="C809" s="69"/>
      <c r="D809" s="16"/>
      <c r="E809" s="17"/>
      <c r="F809" s="70"/>
      <c r="G809" s="17"/>
      <c r="H809" s="17"/>
      <c r="I809" s="17"/>
      <c r="J809" s="16"/>
      <c r="K809" s="148"/>
      <c r="L809" s="1"/>
    </row>
    <row r="810" spans="1:12" s="4" customFormat="1">
      <c r="A810" s="17"/>
      <c r="B810" s="7"/>
      <c r="C810" s="69"/>
      <c r="D810" s="16"/>
      <c r="E810" s="17"/>
      <c r="F810" s="70"/>
      <c r="G810" s="17"/>
      <c r="H810" s="17"/>
      <c r="I810" s="17"/>
      <c r="J810" s="16"/>
      <c r="K810" s="148"/>
      <c r="L810" s="1"/>
    </row>
    <row r="811" spans="1:12" s="4" customFormat="1">
      <c r="A811" s="17"/>
      <c r="B811" s="7"/>
      <c r="C811" s="69"/>
      <c r="D811" s="16"/>
      <c r="E811" s="17"/>
      <c r="F811" s="70"/>
      <c r="G811" s="17"/>
      <c r="H811" s="17"/>
      <c r="I811" s="17"/>
      <c r="J811" s="16"/>
      <c r="K811" s="148"/>
      <c r="L811" s="1"/>
    </row>
    <row r="812" spans="1:12" s="4" customFormat="1">
      <c r="A812" s="17"/>
      <c r="B812" s="7"/>
      <c r="C812" s="69"/>
      <c r="D812" s="16"/>
      <c r="E812" s="17"/>
      <c r="F812" s="70"/>
      <c r="G812" s="17"/>
      <c r="H812" s="17"/>
      <c r="I812" s="17"/>
      <c r="J812" s="16"/>
      <c r="K812" s="148"/>
      <c r="L812" s="1"/>
    </row>
    <row r="813" spans="1:12" s="4" customFormat="1">
      <c r="A813" s="17"/>
      <c r="B813" s="7"/>
      <c r="C813" s="69"/>
      <c r="D813" s="16"/>
      <c r="E813" s="17"/>
      <c r="F813" s="70"/>
      <c r="G813" s="17"/>
      <c r="H813" s="17"/>
      <c r="I813" s="17"/>
      <c r="J813" s="16"/>
      <c r="K813" s="148"/>
      <c r="L813" s="1"/>
    </row>
    <row r="814" spans="1:12" s="4" customFormat="1">
      <c r="A814" s="17"/>
      <c r="B814" s="7"/>
      <c r="C814" s="69"/>
      <c r="D814" s="16"/>
      <c r="E814" s="17"/>
      <c r="F814" s="70"/>
      <c r="G814" s="17"/>
      <c r="H814" s="17"/>
      <c r="I814" s="17"/>
      <c r="J814" s="16"/>
      <c r="K814" s="148"/>
      <c r="L814" s="1"/>
    </row>
    <row r="815" spans="1:12" s="4" customFormat="1">
      <c r="A815" s="17"/>
      <c r="B815" s="7"/>
      <c r="C815" s="69"/>
      <c r="D815" s="16"/>
      <c r="E815" s="17"/>
      <c r="F815" s="70"/>
      <c r="G815" s="17"/>
      <c r="H815" s="17"/>
      <c r="I815" s="17"/>
      <c r="J815" s="16"/>
      <c r="K815" s="148"/>
      <c r="L815" s="1"/>
    </row>
    <row r="816" spans="1:12" s="4" customFormat="1">
      <c r="A816" s="17"/>
      <c r="B816" s="7"/>
      <c r="C816" s="69"/>
      <c r="D816" s="16"/>
      <c r="E816" s="17"/>
      <c r="F816" s="70"/>
      <c r="G816" s="17"/>
      <c r="H816" s="17"/>
      <c r="I816" s="17"/>
      <c r="J816" s="16"/>
      <c r="K816" s="148"/>
      <c r="L816" s="1"/>
    </row>
    <row r="817" spans="1:12" s="4" customFormat="1">
      <c r="A817" s="17"/>
      <c r="B817" s="7"/>
      <c r="C817" s="69"/>
      <c r="D817" s="16"/>
      <c r="E817" s="17"/>
      <c r="F817" s="70"/>
      <c r="G817" s="17"/>
      <c r="H817" s="17"/>
      <c r="I817" s="17"/>
      <c r="J817" s="16"/>
      <c r="K817" s="148"/>
      <c r="L817" s="1"/>
    </row>
    <row r="818" spans="1:12" s="4" customFormat="1">
      <c r="A818" s="17"/>
      <c r="B818" s="7"/>
      <c r="C818" s="69"/>
      <c r="D818" s="16"/>
      <c r="E818" s="17"/>
      <c r="F818" s="70"/>
      <c r="G818" s="17"/>
      <c r="H818" s="17"/>
      <c r="I818" s="17"/>
      <c r="J818" s="16"/>
      <c r="K818" s="148"/>
      <c r="L818" s="1"/>
    </row>
    <row r="819" spans="1:12" s="4" customFormat="1">
      <c r="A819" s="17"/>
      <c r="B819" s="7"/>
      <c r="C819" s="69"/>
      <c r="D819" s="16"/>
      <c r="E819" s="17"/>
      <c r="F819" s="70"/>
      <c r="G819" s="17"/>
      <c r="H819" s="17"/>
      <c r="I819" s="17"/>
      <c r="J819" s="16"/>
      <c r="K819" s="148"/>
      <c r="L819" s="1"/>
    </row>
    <row r="820" spans="1:12" s="4" customFormat="1">
      <c r="A820" s="17"/>
      <c r="B820" s="7"/>
      <c r="C820" s="69"/>
      <c r="D820" s="16"/>
      <c r="E820" s="17"/>
      <c r="F820" s="70"/>
      <c r="G820" s="17"/>
      <c r="H820" s="17"/>
      <c r="I820" s="17"/>
      <c r="J820" s="16"/>
      <c r="K820" s="148"/>
      <c r="L820" s="1"/>
    </row>
    <row r="821" spans="1:12" s="4" customFormat="1">
      <c r="A821" s="17"/>
      <c r="B821" s="7"/>
      <c r="C821" s="69"/>
      <c r="D821" s="16"/>
      <c r="E821" s="17"/>
      <c r="F821" s="70"/>
      <c r="G821" s="17"/>
      <c r="H821" s="17"/>
      <c r="I821" s="17"/>
      <c r="J821" s="16"/>
      <c r="K821" s="148"/>
      <c r="L821" s="1"/>
    </row>
    <row r="822" spans="1:12" s="4" customFormat="1">
      <c r="A822" s="17"/>
      <c r="B822" s="7"/>
      <c r="C822" s="69"/>
      <c r="D822" s="16"/>
      <c r="E822" s="17"/>
      <c r="F822" s="70"/>
      <c r="G822" s="17"/>
      <c r="H822" s="17"/>
      <c r="I822" s="17"/>
      <c r="J822" s="16"/>
      <c r="K822" s="148"/>
      <c r="L822" s="1"/>
    </row>
    <row r="823" spans="1:12" s="4" customFormat="1">
      <c r="A823" s="17"/>
      <c r="B823" s="7"/>
      <c r="C823" s="69"/>
      <c r="D823" s="16"/>
      <c r="E823" s="17"/>
      <c r="F823" s="70"/>
      <c r="G823" s="17"/>
      <c r="H823" s="17"/>
      <c r="I823" s="17"/>
      <c r="J823" s="16"/>
      <c r="K823" s="148"/>
      <c r="L823" s="1"/>
    </row>
    <row r="824" spans="1:12" s="4" customFormat="1">
      <c r="A824" s="17"/>
      <c r="B824" s="7"/>
      <c r="C824" s="69"/>
      <c r="D824" s="16"/>
      <c r="E824" s="17"/>
      <c r="F824" s="70"/>
      <c r="G824" s="17"/>
      <c r="H824" s="17"/>
      <c r="I824" s="17"/>
      <c r="J824" s="16"/>
      <c r="K824" s="148"/>
      <c r="L824" s="1"/>
    </row>
    <row r="825" spans="1:12" s="4" customFormat="1">
      <c r="A825" s="17"/>
      <c r="B825" s="7"/>
      <c r="C825" s="69"/>
      <c r="D825" s="16"/>
      <c r="E825" s="17"/>
      <c r="F825" s="70"/>
      <c r="G825" s="17"/>
      <c r="H825" s="17"/>
      <c r="I825" s="17"/>
      <c r="J825" s="16"/>
      <c r="K825" s="148"/>
      <c r="L825" s="1"/>
    </row>
    <row r="826" spans="1:12" s="4" customFormat="1">
      <c r="A826" s="17"/>
      <c r="B826" s="7"/>
      <c r="C826" s="69"/>
      <c r="D826" s="16"/>
      <c r="E826" s="17"/>
      <c r="F826" s="70"/>
      <c r="G826" s="17"/>
      <c r="H826" s="17"/>
      <c r="I826" s="17"/>
      <c r="J826" s="16"/>
      <c r="K826" s="148"/>
      <c r="L826" s="1"/>
    </row>
    <row r="827" spans="1:12" s="4" customFormat="1">
      <c r="A827" s="17"/>
      <c r="B827" s="7"/>
      <c r="C827" s="69"/>
      <c r="D827" s="16"/>
      <c r="E827" s="17"/>
      <c r="F827" s="70"/>
      <c r="G827" s="17"/>
      <c r="H827" s="17"/>
      <c r="I827" s="17"/>
      <c r="J827" s="16"/>
      <c r="K827" s="148"/>
      <c r="L827" s="1"/>
    </row>
    <row r="828" spans="1:12" s="4" customFormat="1">
      <c r="A828" s="17"/>
      <c r="B828" s="7"/>
      <c r="C828" s="69"/>
      <c r="D828" s="16"/>
      <c r="E828" s="17"/>
      <c r="F828" s="70"/>
      <c r="G828" s="17"/>
      <c r="H828" s="17"/>
      <c r="I828" s="17"/>
      <c r="J828" s="16"/>
      <c r="K828" s="148"/>
      <c r="L828" s="1"/>
    </row>
    <row r="829" spans="1:12" s="4" customFormat="1">
      <c r="A829" s="17"/>
      <c r="B829" s="7"/>
      <c r="C829" s="69"/>
      <c r="D829" s="16"/>
      <c r="E829" s="17"/>
      <c r="F829" s="70"/>
      <c r="G829" s="17"/>
      <c r="H829" s="17"/>
      <c r="I829" s="17"/>
      <c r="J829" s="16"/>
      <c r="K829" s="148"/>
      <c r="L829" s="1"/>
    </row>
    <row r="830" spans="1:12" s="4" customFormat="1">
      <c r="A830" s="17"/>
      <c r="B830" s="7"/>
      <c r="C830" s="69"/>
      <c r="D830" s="16"/>
      <c r="E830" s="17"/>
      <c r="F830" s="70"/>
      <c r="G830" s="17"/>
      <c r="H830" s="17"/>
      <c r="I830" s="17"/>
      <c r="J830" s="16"/>
      <c r="K830" s="148"/>
      <c r="L830" s="1"/>
    </row>
    <row r="831" spans="1:12" s="4" customFormat="1">
      <c r="A831" s="17"/>
      <c r="B831" s="7"/>
      <c r="C831" s="69"/>
      <c r="D831" s="16"/>
      <c r="E831" s="17"/>
      <c r="F831" s="70"/>
      <c r="G831" s="17"/>
      <c r="H831" s="17"/>
      <c r="I831" s="17"/>
      <c r="J831" s="16"/>
      <c r="K831" s="148"/>
      <c r="L831" s="1"/>
    </row>
    <row r="832" spans="1:12" s="4" customFormat="1">
      <c r="A832" s="17"/>
      <c r="B832" s="7"/>
      <c r="C832" s="69"/>
      <c r="D832" s="16"/>
      <c r="E832" s="17"/>
      <c r="F832" s="70"/>
      <c r="G832" s="17"/>
      <c r="H832" s="17"/>
      <c r="I832" s="17"/>
      <c r="J832" s="16"/>
      <c r="K832" s="148"/>
      <c r="L832" s="1"/>
    </row>
    <row r="833" spans="1:12" s="4" customFormat="1">
      <c r="A833" s="17"/>
      <c r="B833" s="7"/>
      <c r="C833" s="69"/>
      <c r="D833" s="16"/>
      <c r="E833" s="17"/>
      <c r="F833" s="70"/>
      <c r="G833" s="17"/>
      <c r="H833" s="17"/>
      <c r="I833" s="17"/>
      <c r="J833" s="16"/>
      <c r="K833" s="148"/>
      <c r="L833" s="1"/>
    </row>
    <row r="834" spans="1:12" s="4" customFormat="1">
      <c r="A834" s="17"/>
      <c r="B834" s="7"/>
      <c r="C834" s="69"/>
      <c r="D834" s="16"/>
      <c r="E834" s="17"/>
      <c r="F834" s="70"/>
      <c r="G834" s="17"/>
      <c r="H834" s="17"/>
      <c r="I834" s="17"/>
      <c r="J834" s="16"/>
      <c r="K834" s="148"/>
      <c r="L834" s="1"/>
    </row>
  </sheetData>
  <mergeCells count="23">
    <mergeCell ref="F15:L15"/>
    <mergeCell ref="F16:L16"/>
    <mergeCell ref="A11:B11"/>
    <mergeCell ref="A1:B1"/>
    <mergeCell ref="G1:I1"/>
    <mergeCell ref="E2:J2"/>
    <mergeCell ref="E4:J4"/>
    <mergeCell ref="E10:J10"/>
    <mergeCell ref="A48:B48"/>
    <mergeCell ref="A23:J23"/>
    <mergeCell ref="A26:A27"/>
    <mergeCell ref="B26:B27"/>
    <mergeCell ref="C26:C27"/>
    <mergeCell ref="D26:D27"/>
    <mergeCell ref="E26:F26"/>
    <mergeCell ref="G26:I26"/>
    <mergeCell ref="J26:J27"/>
    <mergeCell ref="K26:K27"/>
    <mergeCell ref="A22:J22"/>
    <mergeCell ref="F17:L17"/>
    <mergeCell ref="F18:L18"/>
    <mergeCell ref="A20:J20"/>
    <mergeCell ref="A21:J21"/>
  </mergeCells>
  <phoneticPr fontId="27" type="noConversion"/>
  <pageMargins left="0.39370078740157483" right="0.39370078740157483" top="0.59055118110236227" bottom="0.57999999999999996" header="0.19685039370078741" footer="0.19685039370078741"/>
  <pageSetup paperSize="9" orientation="landscape" verticalDpi="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39"/>
  </sheetPr>
  <dimension ref="A1:S835"/>
  <sheetViews>
    <sheetView tabSelected="1" topLeftCell="A15" zoomScale="130" zoomScaleNormal="130" zoomScaleSheetLayoutView="100" workbookViewId="0">
      <selection activeCell="I14" sqref="I14"/>
    </sheetView>
  </sheetViews>
  <sheetFormatPr defaultRowHeight="12.75"/>
  <cols>
    <col min="1" max="1" width="4" style="17" customWidth="1"/>
    <col min="2" max="2" width="53" style="7" customWidth="1"/>
    <col min="3" max="3" width="8.42578125" style="69" customWidth="1"/>
    <col min="4" max="4" width="8.85546875" style="16" customWidth="1"/>
    <col min="5" max="5" width="9.42578125" style="17" customWidth="1"/>
    <col min="6" max="6" width="9.85546875" style="70" customWidth="1"/>
    <col min="7" max="7" width="8.7109375" style="17" customWidth="1"/>
    <col min="8" max="8" width="9.28515625" style="17" customWidth="1"/>
    <col min="9" max="9" width="8.140625" style="17" customWidth="1"/>
    <col min="10" max="10" width="10.5703125" style="16" customWidth="1"/>
    <col min="11" max="11" width="11.5703125" style="148" customWidth="1"/>
    <col min="12" max="12" width="9.140625" style="1"/>
    <col min="13" max="13" width="0" style="1" hidden="1" customWidth="1"/>
    <col min="14" max="19" width="9.140625" style="1"/>
  </cols>
  <sheetData>
    <row r="1" spans="1:13" s="17" customFormat="1" hidden="1">
      <c r="A1" s="169"/>
      <c r="B1" s="169"/>
      <c r="C1" s="13"/>
      <c r="D1" s="78"/>
      <c r="E1" s="14"/>
      <c r="F1" s="15"/>
      <c r="G1" s="170" t="s">
        <v>238</v>
      </c>
      <c r="H1" s="170"/>
      <c r="I1" s="170"/>
      <c r="J1" s="16"/>
      <c r="K1" s="107"/>
    </row>
    <row r="2" spans="1:13" s="17" customFormat="1" hidden="1">
      <c r="A2" s="18"/>
      <c r="B2" s="18"/>
      <c r="C2" s="19"/>
      <c r="D2" s="78"/>
      <c r="E2" s="171" t="s">
        <v>239</v>
      </c>
      <c r="F2" s="171"/>
      <c r="G2" s="171"/>
      <c r="H2" s="171"/>
      <c r="I2" s="171"/>
      <c r="J2" s="171"/>
      <c r="K2" s="107"/>
    </row>
    <row r="3" spans="1:13" s="17" customFormat="1" hidden="1">
      <c r="A3" s="20"/>
      <c r="B3" s="20"/>
      <c r="C3" s="19"/>
      <c r="D3" s="78"/>
      <c r="E3" s="21" t="s">
        <v>0</v>
      </c>
      <c r="F3" s="22"/>
      <c r="G3" s="21"/>
      <c r="H3" s="21"/>
      <c r="I3" s="21"/>
      <c r="J3" s="21"/>
      <c r="K3" s="107"/>
    </row>
    <row r="4" spans="1:13" s="17" customFormat="1" hidden="1">
      <c r="A4" s="14"/>
      <c r="B4" s="23"/>
      <c r="C4" s="19"/>
      <c r="D4" s="78"/>
      <c r="E4" s="155" t="s">
        <v>383</v>
      </c>
      <c r="F4" s="155"/>
      <c r="G4" s="155"/>
      <c r="H4" s="155"/>
      <c r="I4" s="155"/>
      <c r="J4" s="155"/>
      <c r="K4" s="107"/>
    </row>
    <row r="5" spans="1:13" s="17" customFormat="1" hidden="1">
      <c r="A5" s="108"/>
      <c r="B5" s="14"/>
      <c r="C5" s="19"/>
      <c r="D5" s="78"/>
      <c r="E5" s="24" t="s">
        <v>382</v>
      </c>
      <c r="F5" s="24"/>
      <c r="G5" s="24"/>
      <c r="H5" s="24"/>
      <c r="I5" s="24"/>
      <c r="J5" s="24"/>
      <c r="K5" s="107"/>
    </row>
    <row r="6" spans="1:13" s="17" customFormat="1" hidden="1">
      <c r="A6" s="108"/>
      <c r="B6" s="14"/>
      <c r="C6" s="19"/>
      <c r="D6" s="78"/>
      <c r="E6" s="25"/>
      <c r="F6" s="26"/>
      <c r="G6" s="25"/>
      <c r="H6" s="25"/>
      <c r="I6" s="25"/>
      <c r="J6" s="27"/>
      <c r="K6" s="107"/>
    </row>
    <row r="7" spans="1:13" s="17" customFormat="1" ht="15" hidden="1" customHeight="1">
      <c r="A7" s="108"/>
      <c r="B7" s="14"/>
      <c r="C7" s="19"/>
      <c r="D7" s="78"/>
      <c r="E7" s="20"/>
      <c r="F7" s="18"/>
      <c r="G7" s="28" t="s">
        <v>240</v>
      </c>
      <c r="H7" s="20"/>
      <c r="I7" s="20"/>
      <c r="J7" s="29"/>
      <c r="K7" s="107"/>
    </row>
    <row r="8" spans="1:13" s="17" customFormat="1" ht="20.25" hidden="1" customHeight="1">
      <c r="A8" s="108"/>
      <c r="B8" s="14"/>
      <c r="C8" s="19"/>
      <c r="D8" s="78"/>
      <c r="E8" s="25"/>
      <c r="F8" s="26"/>
      <c r="G8" s="30"/>
      <c r="H8" s="25"/>
      <c r="I8" s="25"/>
      <c r="J8" s="27"/>
      <c r="K8" s="107"/>
    </row>
    <row r="9" spans="1:13" s="17" customFormat="1" ht="15" hidden="1" customHeight="1">
      <c r="A9" s="108"/>
      <c r="B9" s="31"/>
      <c r="C9" s="13"/>
      <c r="D9" s="78"/>
      <c r="E9" s="20" t="s">
        <v>241</v>
      </c>
      <c r="F9" s="18"/>
      <c r="G9" s="32"/>
      <c r="H9" s="33"/>
      <c r="I9" s="32"/>
      <c r="J9" s="34"/>
      <c r="K9" s="107"/>
    </row>
    <row r="10" spans="1:13" s="17" customFormat="1" ht="16.5" hidden="1" customHeight="1">
      <c r="A10" s="108"/>
      <c r="B10" s="14"/>
      <c r="C10" s="19"/>
      <c r="D10" s="78"/>
      <c r="E10" s="172" t="s">
        <v>384</v>
      </c>
      <c r="F10" s="172"/>
      <c r="G10" s="172"/>
      <c r="H10" s="172"/>
      <c r="I10" s="172"/>
      <c r="J10" s="172"/>
      <c r="K10" s="107"/>
    </row>
    <row r="11" spans="1:13" s="12" customFormat="1" ht="15" hidden="1" customHeight="1">
      <c r="A11" s="168"/>
      <c r="B11" s="168"/>
      <c r="C11" s="19"/>
      <c r="D11" s="78"/>
      <c r="E11" s="14"/>
      <c r="F11" s="15"/>
      <c r="G11" s="14"/>
      <c r="H11" s="14"/>
      <c r="I11" s="7"/>
      <c r="J11" s="35" t="s">
        <v>237</v>
      </c>
      <c r="K11" s="109"/>
    </row>
    <row r="12" spans="1:13" s="7" customFormat="1" ht="15" customHeight="1">
      <c r="A12" s="31"/>
      <c r="B12" s="31"/>
      <c r="C12" s="19"/>
      <c r="D12" s="78"/>
      <c r="E12" s="14"/>
      <c r="F12" s="79" t="s">
        <v>442</v>
      </c>
      <c r="G12" s="79"/>
      <c r="H12" s="79"/>
      <c r="I12" s="79"/>
      <c r="J12" s="79"/>
      <c r="K12" s="79"/>
      <c r="L12" s="79"/>
      <c r="M12" s="16"/>
    </row>
    <row r="13" spans="1:13" s="7" customFormat="1" ht="19.5" customHeight="1">
      <c r="A13" s="31"/>
      <c r="B13" s="31"/>
      <c r="C13" s="19"/>
      <c r="D13" s="78"/>
      <c r="E13" s="14"/>
      <c r="F13" s="79" t="s">
        <v>438</v>
      </c>
      <c r="G13" s="79"/>
      <c r="H13" s="79"/>
      <c r="I13" s="79"/>
      <c r="J13" s="79"/>
      <c r="K13" s="79"/>
      <c r="L13" s="79"/>
      <c r="M13" s="16"/>
    </row>
    <row r="14" spans="1:13" s="7" customFormat="1" ht="13.5" customHeight="1">
      <c r="A14" s="31"/>
      <c r="B14" s="31"/>
      <c r="C14" s="19"/>
      <c r="D14" s="78"/>
      <c r="E14" s="14"/>
      <c r="F14" s="79" t="s">
        <v>443</v>
      </c>
      <c r="G14" s="79"/>
      <c r="H14" s="79"/>
      <c r="I14" s="79"/>
      <c r="J14" s="79"/>
      <c r="K14" s="79"/>
      <c r="L14" s="79"/>
      <c r="M14" s="16"/>
    </row>
    <row r="15" spans="1:13" s="7" customFormat="1" ht="15" customHeight="1">
      <c r="A15" s="31"/>
      <c r="B15" s="31"/>
      <c r="C15" s="19"/>
      <c r="D15" s="78"/>
      <c r="E15" s="14"/>
      <c r="F15" s="155" t="s">
        <v>431</v>
      </c>
      <c r="G15" s="155"/>
      <c r="H15" s="155"/>
      <c r="I15" s="155"/>
      <c r="J15" s="155"/>
      <c r="K15" s="155"/>
      <c r="L15" s="155"/>
      <c r="M15" s="21"/>
    </row>
    <row r="16" spans="1:13" s="7" customFormat="1" ht="15" customHeight="1">
      <c r="A16" s="31"/>
      <c r="B16" s="31"/>
      <c r="C16" s="19"/>
      <c r="D16" s="78"/>
      <c r="E16" s="14"/>
      <c r="F16" s="155" t="s">
        <v>0</v>
      </c>
      <c r="G16" s="155"/>
      <c r="H16" s="155"/>
      <c r="I16" s="155"/>
      <c r="J16" s="155"/>
      <c r="K16" s="155"/>
      <c r="L16" s="155"/>
      <c r="M16" s="21"/>
    </row>
    <row r="17" spans="1:13" s="7" customFormat="1" ht="15" customHeight="1">
      <c r="A17" s="31"/>
      <c r="B17" s="31"/>
      <c r="C17" s="19"/>
      <c r="D17" s="78"/>
      <c r="E17" s="14"/>
      <c r="F17" s="155" t="s">
        <v>432</v>
      </c>
      <c r="G17" s="155"/>
      <c r="H17" s="155"/>
      <c r="I17" s="155"/>
      <c r="J17" s="155"/>
      <c r="K17" s="155"/>
      <c r="L17" s="155"/>
      <c r="M17" s="21"/>
    </row>
    <row r="18" spans="1:13" s="7" customFormat="1" ht="15" customHeight="1">
      <c r="A18" s="31"/>
      <c r="B18" s="31"/>
      <c r="C18" s="19"/>
      <c r="D18" s="78"/>
      <c r="E18" s="14"/>
      <c r="F18" s="156" t="s">
        <v>433</v>
      </c>
      <c r="G18" s="156"/>
      <c r="H18" s="156"/>
      <c r="I18" s="156"/>
      <c r="J18" s="156"/>
      <c r="K18" s="156"/>
      <c r="L18" s="156"/>
      <c r="M18" s="151"/>
    </row>
    <row r="19" spans="1:13" s="12" customFormat="1" ht="21.75" customHeight="1">
      <c r="A19" s="31"/>
      <c r="B19" s="31"/>
      <c r="C19" s="19"/>
      <c r="D19" s="78"/>
      <c r="E19" s="14"/>
      <c r="F19" s="15"/>
      <c r="G19" s="14"/>
      <c r="H19" s="14"/>
      <c r="I19" s="15"/>
      <c r="J19" s="35" t="s">
        <v>237</v>
      </c>
      <c r="K19" s="14"/>
    </row>
    <row r="20" spans="1:13" ht="27" customHeight="1">
      <c r="A20" s="157" t="s">
        <v>1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07"/>
    </row>
    <row r="21" spans="1:13" ht="27" customHeight="1">
      <c r="A21" s="158" t="s">
        <v>392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07"/>
    </row>
    <row r="22" spans="1:13" ht="27" customHeight="1">
      <c r="A22" s="154" t="s">
        <v>187</v>
      </c>
      <c r="B22" s="154"/>
      <c r="C22" s="154"/>
      <c r="D22" s="154"/>
      <c r="E22" s="154"/>
      <c r="F22" s="154"/>
      <c r="G22" s="154"/>
      <c r="H22" s="154"/>
      <c r="I22" s="154"/>
      <c r="J22" s="154"/>
      <c r="K22" s="107"/>
    </row>
    <row r="23" spans="1:13" ht="27" customHeight="1">
      <c r="A23" s="157" t="s">
        <v>188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07"/>
    </row>
    <row r="24" spans="1:13" s="17" customFormat="1">
      <c r="A24" s="17" t="s">
        <v>242</v>
      </c>
      <c r="B24" s="7"/>
      <c r="C24" s="69"/>
      <c r="D24" s="16"/>
      <c r="F24" s="70"/>
      <c r="J24" s="16"/>
      <c r="K24" s="107"/>
    </row>
    <row r="25" spans="1:13" ht="12.75" customHeight="1">
      <c r="A25" s="110"/>
      <c r="B25" s="111"/>
      <c r="C25" s="77" t="s">
        <v>440</v>
      </c>
      <c r="D25" s="111"/>
      <c r="E25" s="111"/>
      <c r="F25" s="91"/>
      <c r="G25" s="77" t="s">
        <v>437</v>
      </c>
      <c r="H25" s="77"/>
      <c r="I25" s="77"/>
      <c r="K25" s="107"/>
    </row>
    <row r="26" spans="1:13" s="2" customFormat="1" ht="12.75" customHeight="1">
      <c r="A26" s="161" t="s">
        <v>2</v>
      </c>
      <c r="B26" s="161" t="s">
        <v>3</v>
      </c>
      <c r="C26" s="163" t="s">
        <v>4</v>
      </c>
      <c r="D26" s="164" t="s">
        <v>243</v>
      </c>
      <c r="E26" s="165" t="s">
        <v>245</v>
      </c>
      <c r="F26" s="166"/>
      <c r="G26" s="165" t="s">
        <v>244</v>
      </c>
      <c r="H26" s="167"/>
      <c r="I26" s="166"/>
      <c r="J26" s="152" t="s">
        <v>263</v>
      </c>
      <c r="K26" s="152" t="s">
        <v>393</v>
      </c>
    </row>
    <row r="27" spans="1:13" s="2" customFormat="1" ht="51" customHeight="1">
      <c r="A27" s="162"/>
      <c r="B27" s="162"/>
      <c r="C27" s="152"/>
      <c r="D27" s="161"/>
      <c r="E27" s="112" t="s">
        <v>5</v>
      </c>
      <c r="F27" s="92" t="s">
        <v>158</v>
      </c>
      <c r="G27" s="112" t="s">
        <v>6</v>
      </c>
      <c r="H27" s="149" t="s">
        <v>159</v>
      </c>
      <c r="I27" s="112" t="s">
        <v>7</v>
      </c>
      <c r="J27" s="153"/>
      <c r="K27" s="153"/>
    </row>
    <row r="28" spans="1:13" s="3" customFormat="1" ht="12" customHeight="1">
      <c r="A28" s="56">
        <v>1</v>
      </c>
      <c r="B28" s="56">
        <v>2</v>
      </c>
      <c r="C28" s="104">
        <v>3</v>
      </c>
      <c r="D28" s="56">
        <v>4</v>
      </c>
      <c r="E28" s="104">
        <v>5</v>
      </c>
      <c r="F28" s="93">
        <v>6</v>
      </c>
      <c r="G28" s="104">
        <v>7</v>
      </c>
      <c r="H28" s="56">
        <v>8</v>
      </c>
      <c r="I28" s="104">
        <v>9</v>
      </c>
      <c r="J28" s="56">
        <v>10</v>
      </c>
      <c r="K28" s="113">
        <v>11</v>
      </c>
    </row>
    <row r="29" spans="1:13">
      <c r="A29" s="80">
        <v>1</v>
      </c>
      <c r="B29" s="43" t="s">
        <v>373</v>
      </c>
      <c r="C29" s="41">
        <v>1</v>
      </c>
      <c r="D29" s="41">
        <v>5224.43</v>
      </c>
      <c r="E29" s="41"/>
      <c r="F29" s="94">
        <v>1567.33</v>
      </c>
      <c r="G29" s="41"/>
      <c r="H29" s="57"/>
      <c r="I29" s="57"/>
      <c r="J29" s="41">
        <f>(D29*C29)+(E29+I29+G29+H29+F29)</f>
        <v>6791.76</v>
      </c>
      <c r="K29" s="42">
        <f>J29*4</f>
        <v>27167.040000000001</v>
      </c>
    </row>
    <row r="30" spans="1:13" ht="14.25" customHeight="1">
      <c r="A30" s="80">
        <v>2</v>
      </c>
      <c r="B30" s="43" t="s">
        <v>374</v>
      </c>
      <c r="C30" s="41">
        <v>1</v>
      </c>
      <c r="D30" s="41">
        <v>4997.6400000000003</v>
      </c>
      <c r="E30" s="41"/>
      <c r="F30" s="94">
        <v>1499.29</v>
      </c>
      <c r="G30" s="41"/>
      <c r="H30" s="57"/>
      <c r="I30" s="57"/>
      <c r="J30" s="41">
        <f>(D30*C30)+(E30+I30+G30+H30+F30)</f>
        <v>6496.93</v>
      </c>
      <c r="K30" s="42">
        <f t="shared" ref="K30:K93" si="0">J30*4</f>
        <v>25987.72</v>
      </c>
    </row>
    <row r="31" spans="1:13" ht="12.75" customHeight="1">
      <c r="A31" s="80">
        <v>3</v>
      </c>
      <c r="B31" s="43" t="s">
        <v>375</v>
      </c>
      <c r="C31" s="41">
        <v>1</v>
      </c>
      <c r="D31" s="41">
        <v>4462.18</v>
      </c>
      <c r="E31" s="41"/>
      <c r="F31" s="94">
        <v>1338.65</v>
      </c>
      <c r="G31" s="41"/>
      <c r="H31" s="57"/>
      <c r="I31" s="57"/>
      <c r="J31" s="41">
        <f>(D31*C31)+(E31+I31+G31+H31+F31)</f>
        <v>5800.83</v>
      </c>
      <c r="K31" s="42">
        <f t="shared" si="0"/>
        <v>23203.32</v>
      </c>
    </row>
    <row r="32" spans="1:13">
      <c r="A32" s="50"/>
      <c r="B32" s="86" t="s">
        <v>8</v>
      </c>
      <c r="C32" s="39">
        <f>SUM(C29:C31)</f>
        <v>3</v>
      </c>
      <c r="D32" s="39">
        <f>(J32-I32-H32-G32-F32)/C32</f>
        <v>4894.75</v>
      </c>
      <c r="E32" s="39"/>
      <c r="F32" s="40">
        <f>SUM(F29:F31)</f>
        <v>4405.2700000000004</v>
      </c>
      <c r="G32" s="41"/>
      <c r="H32" s="57"/>
      <c r="I32" s="59"/>
      <c r="J32" s="39">
        <f>SUM(J29:J31)</f>
        <v>19089.52</v>
      </c>
      <c r="K32" s="39">
        <f t="shared" si="0"/>
        <v>76358.080000000002</v>
      </c>
    </row>
    <row r="33" spans="1:11">
      <c r="A33" s="114"/>
      <c r="B33" s="114" t="s">
        <v>9</v>
      </c>
      <c r="C33" s="39"/>
      <c r="D33" s="39"/>
      <c r="E33" s="39"/>
      <c r="F33" s="40"/>
      <c r="G33" s="39"/>
      <c r="H33" s="39"/>
      <c r="I33" s="39"/>
      <c r="J33" s="39"/>
      <c r="K33" s="42"/>
    </row>
    <row r="34" spans="1:11" ht="12.75" customHeight="1">
      <c r="A34" s="80">
        <v>4</v>
      </c>
      <c r="B34" s="43" t="s">
        <v>10</v>
      </c>
      <c r="C34" s="41">
        <v>1</v>
      </c>
      <c r="D34" s="41">
        <v>4144.5</v>
      </c>
      <c r="E34" s="41"/>
      <c r="F34" s="94"/>
      <c r="G34" s="41"/>
      <c r="H34" s="57"/>
      <c r="I34" s="57"/>
      <c r="J34" s="41">
        <f>(D34*C34)+(E34+I34+G34+H34)</f>
        <v>4144.5</v>
      </c>
      <c r="K34" s="42">
        <f t="shared" si="0"/>
        <v>16578</v>
      </c>
    </row>
    <row r="35" spans="1:11">
      <c r="A35" s="80">
        <v>5</v>
      </c>
      <c r="B35" s="43" t="s">
        <v>376</v>
      </c>
      <c r="C35" s="41">
        <v>1</v>
      </c>
      <c r="D35" s="41">
        <v>2310</v>
      </c>
      <c r="E35" s="41"/>
      <c r="F35" s="94"/>
      <c r="G35" s="41"/>
      <c r="H35" s="57"/>
      <c r="I35" s="57"/>
      <c r="J35" s="41">
        <f>(D35*C35)+(E35+I35+G35+H35)</f>
        <v>2310</v>
      </c>
      <c r="K35" s="42">
        <f t="shared" si="0"/>
        <v>9240</v>
      </c>
    </row>
    <row r="36" spans="1:11">
      <c r="A36" s="80">
        <v>6</v>
      </c>
      <c r="B36" s="43" t="s">
        <v>377</v>
      </c>
      <c r="C36" s="41">
        <v>1</v>
      </c>
      <c r="D36" s="41">
        <v>2190</v>
      </c>
      <c r="E36" s="41"/>
      <c r="F36" s="94"/>
      <c r="G36" s="41"/>
      <c r="H36" s="57"/>
      <c r="I36" s="57"/>
      <c r="J36" s="41">
        <f>(D36*C36)+(E36+I36+G36+H36)</f>
        <v>2190</v>
      </c>
      <c r="K36" s="42">
        <f t="shared" si="0"/>
        <v>8760</v>
      </c>
    </row>
    <row r="37" spans="1:11">
      <c r="A37" s="80">
        <v>7</v>
      </c>
      <c r="B37" s="43" t="s">
        <v>121</v>
      </c>
      <c r="C37" s="41">
        <v>0.5</v>
      </c>
      <c r="D37" s="41">
        <v>2056.8000000000002</v>
      </c>
      <c r="E37" s="41"/>
      <c r="F37" s="94"/>
      <c r="G37" s="41"/>
      <c r="H37" s="57"/>
      <c r="I37" s="57"/>
      <c r="J37" s="41">
        <f>(D37*C37)+(E37+I37+G37+H37)</f>
        <v>1028.4000000000001</v>
      </c>
      <c r="K37" s="42">
        <f t="shared" si="0"/>
        <v>4113.6000000000004</v>
      </c>
    </row>
    <row r="38" spans="1:11" ht="12" customHeight="1">
      <c r="A38" s="80"/>
      <c r="B38" s="86" t="s">
        <v>8</v>
      </c>
      <c r="C38" s="39">
        <f>SUM(C34:C37)</f>
        <v>3.5</v>
      </c>
      <c r="D38" s="39">
        <f>J38/C38</f>
        <v>2763.6857142857143</v>
      </c>
      <c r="E38" s="39"/>
      <c r="F38" s="40"/>
      <c r="G38" s="41"/>
      <c r="H38" s="57"/>
      <c r="I38" s="57"/>
      <c r="J38" s="39">
        <f>SUM(J34:J37)</f>
        <v>9672.9</v>
      </c>
      <c r="K38" s="39">
        <f t="shared" si="0"/>
        <v>38691.599999999999</v>
      </c>
    </row>
    <row r="39" spans="1:11">
      <c r="A39" s="114"/>
      <c r="B39" s="114" t="s">
        <v>11</v>
      </c>
      <c r="C39" s="39"/>
      <c r="D39" s="39"/>
      <c r="E39" s="39"/>
      <c r="F39" s="40"/>
      <c r="G39" s="39"/>
      <c r="H39" s="39"/>
      <c r="I39" s="39"/>
      <c r="J39" s="39"/>
      <c r="K39" s="42"/>
    </row>
    <row r="40" spans="1:11">
      <c r="A40" s="80">
        <v>8</v>
      </c>
      <c r="B40" s="82" t="s">
        <v>12</v>
      </c>
      <c r="C40" s="41">
        <v>1</v>
      </c>
      <c r="D40" s="41">
        <v>3927.15</v>
      </c>
      <c r="E40" s="41"/>
      <c r="F40" s="94"/>
      <c r="G40" s="41"/>
      <c r="H40" s="57"/>
      <c r="I40" s="57"/>
      <c r="J40" s="41">
        <f>(D40*C40)+(E40+I40+G40+H40)</f>
        <v>3927.15</v>
      </c>
      <c r="K40" s="42">
        <f t="shared" si="0"/>
        <v>15708.6</v>
      </c>
    </row>
    <row r="41" spans="1:11">
      <c r="A41" s="80">
        <v>9</v>
      </c>
      <c r="B41" s="82" t="s">
        <v>265</v>
      </c>
      <c r="C41" s="41">
        <v>8.5</v>
      </c>
      <c r="D41" s="41">
        <v>2310</v>
      </c>
      <c r="E41" s="41"/>
      <c r="F41" s="94"/>
      <c r="G41" s="41"/>
      <c r="H41" s="57"/>
      <c r="I41" s="57"/>
      <c r="J41" s="41">
        <f>(D41*C41)+(E41+I41+G41+H41)</f>
        <v>19635</v>
      </c>
      <c r="K41" s="42">
        <f t="shared" si="0"/>
        <v>78540</v>
      </c>
    </row>
    <row r="42" spans="1:11" ht="12" customHeight="1">
      <c r="A42" s="50"/>
      <c r="B42" s="86" t="s">
        <v>8</v>
      </c>
      <c r="C42" s="39">
        <f>SUM(C40:C41)</f>
        <v>9.5</v>
      </c>
      <c r="D42" s="39">
        <f>J42/C42</f>
        <v>2480.226315789474</v>
      </c>
      <c r="E42" s="39"/>
      <c r="F42" s="40"/>
      <c r="G42" s="41"/>
      <c r="H42" s="57"/>
      <c r="I42" s="57"/>
      <c r="J42" s="39">
        <f>SUM(J40:J41)</f>
        <v>23562.15</v>
      </c>
      <c r="K42" s="39">
        <f t="shared" si="0"/>
        <v>94248.6</v>
      </c>
    </row>
    <row r="43" spans="1:11">
      <c r="A43" s="114"/>
      <c r="B43" s="114" t="s">
        <v>13</v>
      </c>
      <c r="C43" s="39"/>
      <c r="D43" s="39"/>
      <c r="E43" s="39"/>
      <c r="F43" s="40"/>
      <c r="G43" s="39"/>
      <c r="H43" s="39"/>
      <c r="I43" s="39"/>
      <c r="J43" s="39"/>
      <c r="K43" s="42"/>
    </row>
    <row r="44" spans="1:11" ht="14.25" customHeight="1">
      <c r="A44" s="80">
        <v>10</v>
      </c>
      <c r="B44" s="82" t="s">
        <v>193</v>
      </c>
      <c r="C44" s="41">
        <v>1</v>
      </c>
      <c r="D44" s="41">
        <v>2431.1999999999998</v>
      </c>
      <c r="E44" s="41"/>
      <c r="F44" s="94"/>
      <c r="G44" s="41"/>
      <c r="H44" s="57"/>
      <c r="I44" s="57"/>
      <c r="J44" s="41">
        <f>(D44*C44)+(E44+I44+G44+H44)</f>
        <v>2431.1999999999998</v>
      </c>
      <c r="K44" s="42">
        <f t="shared" si="0"/>
        <v>9724.7999999999993</v>
      </c>
    </row>
    <row r="45" spans="1:11" ht="14.25" customHeight="1">
      <c r="A45" s="80">
        <v>11</v>
      </c>
      <c r="B45" s="82" t="s">
        <v>235</v>
      </c>
      <c r="C45" s="41">
        <v>1</v>
      </c>
      <c r="D45" s="41">
        <v>2056.8000000000002</v>
      </c>
      <c r="E45" s="41"/>
      <c r="F45" s="94"/>
      <c r="G45" s="41"/>
      <c r="H45" s="57"/>
      <c r="I45" s="57"/>
      <c r="J45" s="41">
        <f>(D45*C45)+(E45+I45+G45+H45)</f>
        <v>2056.8000000000002</v>
      </c>
      <c r="K45" s="42">
        <f t="shared" si="0"/>
        <v>8227.2000000000007</v>
      </c>
    </row>
    <row r="46" spans="1:11" ht="14.25" customHeight="1">
      <c r="A46" s="80">
        <v>12</v>
      </c>
      <c r="B46" s="82" t="s">
        <v>122</v>
      </c>
      <c r="C46" s="41">
        <v>0.5</v>
      </c>
      <c r="D46" s="41">
        <v>1936.8</v>
      </c>
      <c r="E46" s="41"/>
      <c r="F46" s="94"/>
      <c r="G46" s="41"/>
      <c r="H46" s="57"/>
      <c r="I46" s="57"/>
      <c r="J46" s="41">
        <f>(D46*C46)+(E46+I46+G46+H46)</f>
        <v>968.4</v>
      </c>
      <c r="K46" s="42">
        <f t="shared" si="0"/>
        <v>3873.6</v>
      </c>
    </row>
    <row r="47" spans="1:11" ht="12.75" customHeight="1">
      <c r="A47" s="80"/>
      <c r="B47" s="86" t="s">
        <v>8</v>
      </c>
      <c r="C47" s="39">
        <f>SUM(C44:C46)</f>
        <v>2.5</v>
      </c>
      <c r="D47" s="39">
        <f>J47/C47</f>
        <v>2182.56</v>
      </c>
      <c r="E47" s="39"/>
      <c r="F47" s="40"/>
      <c r="G47" s="41"/>
      <c r="H47" s="57"/>
      <c r="I47" s="57"/>
      <c r="J47" s="39">
        <f>SUM(J44:J46)</f>
        <v>5456.4</v>
      </c>
      <c r="K47" s="39">
        <f t="shared" si="0"/>
        <v>21825.599999999999</v>
      </c>
    </row>
    <row r="48" spans="1:11" ht="13.5" customHeight="1">
      <c r="A48" s="159" t="s">
        <v>14</v>
      </c>
      <c r="B48" s="160"/>
      <c r="C48" s="39"/>
      <c r="D48" s="39"/>
      <c r="E48" s="39"/>
      <c r="F48" s="40"/>
      <c r="G48" s="41"/>
      <c r="H48" s="57"/>
      <c r="I48" s="57"/>
      <c r="J48" s="39"/>
      <c r="K48" s="42"/>
    </row>
    <row r="49" spans="1:11">
      <c r="A49" s="80">
        <v>13</v>
      </c>
      <c r="B49" s="82" t="s">
        <v>15</v>
      </c>
      <c r="C49" s="41">
        <v>0.5</v>
      </c>
      <c r="D49" s="41">
        <v>2056.8000000000002</v>
      </c>
      <c r="E49" s="41"/>
      <c r="F49" s="94"/>
      <c r="G49" s="41"/>
      <c r="H49" s="57"/>
      <c r="I49" s="57"/>
      <c r="J49" s="41">
        <f>(D49*C49)+(E49+I49+G49+H49)</f>
        <v>1028.4000000000001</v>
      </c>
      <c r="K49" s="42">
        <f t="shared" si="0"/>
        <v>4113.6000000000004</v>
      </c>
    </row>
    <row r="50" spans="1:11">
      <c r="A50" s="80">
        <v>14</v>
      </c>
      <c r="B50" s="82" t="s">
        <v>16</v>
      </c>
      <c r="C50" s="41">
        <v>1</v>
      </c>
      <c r="D50" s="41">
        <v>2056.8000000000002</v>
      </c>
      <c r="E50" s="41"/>
      <c r="F50" s="94"/>
      <c r="G50" s="41"/>
      <c r="H50" s="57"/>
      <c r="I50" s="57"/>
      <c r="J50" s="41">
        <f>(D50*C50)+(E50+I50+G50+H50)</f>
        <v>2056.8000000000002</v>
      </c>
      <c r="K50" s="42">
        <f t="shared" si="0"/>
        <v>8227.2000000000007</v>
      </c>
    </row>
    <row r="51" spans="1:11">
      <c r="A51" s="80"/>
      <c r="B51" s="86" t="s">
        <v>8</v>
      </c>
      <c r="C51" s="39">
        <f>SUM(C49:C50)</f>
        <v>1.5</v>
      </c>
      <c r="D51" s="39">
        <f>J51/C51</f>
        <v>2056.8000000000002</v>
      </c>
      <c r="E51" s="41"/>
      <c r="F51" s="94"/>
      <c r="G51" s="41"/>
      <c r="H51" s="57"/>
      <c r="I51" s="57"/>
      <c r="J51" s="39">
        <f>SUM(J49:J50)</f>
        <v>3085.2000000000003</v>
      </c>
      <c r="K51" s="39">
        <f t="shared" si="0"/>
        <v>12340.800000000001</v>
      </c>
    </row>
    <row r="52" spans="1:11">
      <c r="A52" s="80"/>
      <c r="B52" s="114" t="s">
        <v>18</v>
      </c>
      <c r="C52" s="39"/>
      <c r="D52" s="41"/>
      <c r="E52" s="41"/>
      <c r="F52" s="94"/>
      <c r="G52" s="41"/>
      <c r="H52" s="57"/>
      <c r="I52" s="57"/>
      <c r="J52" s="39"/>
      <c r="K52" s="42"/>
    </row>
    <row r="53" spans="1:11">
      <c r="A53" s="80">
        <v>15</v>
      </c>
      <c r="B53" s="82" t="s">
        <v>175</v>
      </c>
      <c r="C53" s="39">
        <v>10.5</v>
      </c>
      <c r="D53" s="39">
        <v>1816.8</v>
      </c>
      <c r="E53" s="41"/>
      <c r="F53" s="94"/>
      <c r="G53" s="41"/>
      <c r="H53" s="57"/>
      <c r="I53" s="57"/>
      <c r="J53" s="39">
        <f>(D53*C53)+(E53+I53+G53+H53)</f>
        <v>19076.399999999998</v>
      </c>
      <c r="K53" s="39">
        <f t="shared" si="0"/>
        <v>76305.599999999991</v>
      </c>
    </row>
    <row r="54" spans="1:11">
      <c r="A54" s="114"/>
      <c r="B54" s="114" t="s">
        <v>19</v>
      </c>
      <c r="C54" s="39"/>
      <c r="D54" s="39"/>
      <c r="E54" s="39"/>
      <c r="F54" s="40"/>
      <c r="G54" s="39"/>
      <c r="H54" s="39"/>
      <c r="I54" s="39"/>
      <c r="J54" s="39"/>
      <c r="K54" s="42"/>
    </row>
    <row r="55" spans="1:11">
      <c r="A55" s="80">
        <v>16</v>
      </c>
      <c r="B55" s="82" t="s">
        <v>266</v>
      </c>
      <c r="C55" s="41">
        <v>4.5</v>
      </c>
      <c r="D55" s="41">
        <v>1796.8</v>
      </c>
      <c r="E55" s="41"/>
      <c r="F55" s="94"/>
      <c r="G55" s="41"/>
      <c r="H55" s="57"/>
      <c r="I55" s="57"/>
      <c r="J55" s="41">
        <f>(D55*C55)+(E55+I55+G55+H55)</f>
        <v>8085.5999999999995</v>
      </c>
      <c r="K55" s="42">
        <f t="shared" si="0"/>
        <v>32342.399999999998</v>
      </c>
    </row>
    <row r="56" spans="1:11">
      <c r="A56" s="114"/>
      <c r="B56" s="86" t="s">
        <v>8</v>
      </c>
      <c r="C56" s="39">
        <f>SUM(C55:C55)</f>
        <v>4.5</v>
      </c>
      <c r="D56" s="39">
        <f>J56/C56</f>
        <v>1796.8</v>
      </c>
      <c r="E56" s="39"/>
      <c r="F56" s="40"/>
      <c r="G56" s="41"/>
      <c r="H56" s="57"/>
      <c r="I56" s="57"/>
      <c r="J56" s="39">
        <f>SUM(J55:J55)</f>
        <v>8085.5999999999995</v>
      </c>
      <c r="K56" s="39">
        <f t="shared" si="0"/>
        <v>32342.399999999998</v>
      </c>
    </row>
    <row r="57" spans="1:11" ht="14.25" customHeight="1">
      <c r="A57" s="114"/>
      <c r="B57" s="114" t="s">
        <v>20</v>
      </c>
      <c r="C57" s="39"/>
      <c r="D57" s="39"/>
      <c r="E57" s="39"/>
      <c r="F57" s="40"/>
      <c r="G57" s="41"/>
      <c r="H57" s="57"/>
      <c r="I57" s="57"/>
      <c r="J57" s="39"/>
      <c r="K57" s="42"/>
    </row>
    <row r="58" spans="1:11">
      <c r="A58" s="81">
        <v>17</v>
      </c>
      <c r="B58" s="82" t="s">
        <v>141</v>
      </c>
      <c r="C58" s="41">
        <v>1</v>
      </c>
      <c r="D58" s="42">
        <v>2631.6</v>
      </c>
      <c r="E58" s="42"/>
      <c r="F58" s="48"/>
      <c r="G58" s="42"/>
      <c r="H58" s="58"/>
      <c r="I58" s="58"/>
      <c r="J58" s="42">
        <f t="shared" ref="J58:J64" si="1">(D58*C58)+(E58+I58+G58+H58)</f>
        <v>2631.6</v>
      </c>
      <c r="K58" s="42">
        <f t="shared" si="0"/>
        <v>10526.4</v>
      </c>
    </row>
    <row r="59" spans="1:11">
      <c r="A59" s="81">
        <v>18</v>
      </c>
      <c r="B59" s="82" t="s">
        <v>267</v>
      </c>
      <c r="C59" s="41">
        <v>2</v>
      </c>
      <c r="D59" s="42">
        <v>2123.4</v>
      </c>
      <c r="E59" s="42"/>
      <c r="F59" s="48"/>
      <c r="G59" s="42"/>
      <c r="H59" s="58"/>
      <c r="I59" s="58"/>
      <c r="J59" s="42">
        <f t="shared" si="1"/>
        <v>4246.8</v>
      </c>
      <c r="K59" s="42">
        <f t="shared" si="0"/>
        <v>16987.2</v>
      </c>
    </row>
    <row r="60" spans="1:11">
      <c r="A60" s="81">
        <v>19</v>
      </c>
      <c r="B60" s="82" t="s">
        <v>23</v>
      </c>
      <c r="C60" s="41">
        <v>0.5</v>
      </c>
      <c r="D60" s="42">
        <v>2190</v>
      </c>
      <c r="E60" s="42"/>
      <c r="F60" s="48"/>
      <c r="G60" s="42"/>
      <c r="H60" s="58"/>
      <c r="I60" s="58"/>
      <c r="J60" s="42">
        <f t="shared" si="1"/>
        <v>1095</v>
      </c>
      <c r="K60" s="42">
        <f t="shared" si="0"/>
        <v>4380</v>
      </c>
    </row>
    <row r="61" spans="1:11">
      <c r="A61" s="81">
        <v>20</v>
      </c>
      <c r="B61" s="82" t="s">
        <v>211</v>
      </c>
      <c r="C61" s="41">
        <v>0.25</v>
      </c>
      <c r="D61" s="42">
        <v>2056.8000000000002</v>
      </c>
      <c r="E61" s="42"/>
      <c r="F61" s="48"/>
      <c r="G61" s="42"/>
      <c r="H61" s="58"/>
      <c r="I61" s="58"/>
      <c r="J61" s="42">
        <f t="shared" si="1"/>
        <v>514.20000000000005</v>
      </c>
      <c r="K61" s="42">
        <f t="shared" si="0"/>
        <v>2056.8000000000002</v>
      </c>
    </row>
    <row r="62" spans="1:11">
      <c r="A62" s="81">
        <v>21</v>
      </c>
      <c r="B62" s="43" t="s">
        <v>212</v>
      </c>
      <c r="C62" s="42">
        <v>0.25</v>
      </c>
      <c r="D62" s="42">
        <v>2190</v>
      </c>
      <c r="E62" s="44"/>
      <c r="F62" s="45"/>
      <c r="G62" s="42">
        <v>68.44</v>
      </c>
      <c r="H62" s="58"/>
      <c r="I62" s="58"/>
      <c r="J62" s="42">
        <f t="shared" si="1"/>
        <v>615.94000000000005</v>
      </c>
      <c r="K62" s="42">
        <f t="shared" si="0"/>
        <v>2463.7600000000002</v>
      </c>
    </row>
    <row r="63" spans="1:11">
      <c r="A63" s="81">
        <v>22</v>
      </c>
      <c r="B63" s="82" t="s">
        <v>213</v>
      </c>
      <c r="C63" s="41">
        <v>1</v>
      </c>
      <c r="D63" s="42">
        <v>2190</v>
      </c>
      <c r="E63" s="42"/>
      <c r="F63" s="48"/>
      <c r="G63" s="42"/>
      <c r="H63" s="58"/>
      <c r="I63" s="58"/>
      <c r="J63" s="42">
        <f t="shared" si="1"/>
        <v>2190</v>
      </c>
      <c r="K63" s="42">
        <f t="shared" si="0"/>
        <v>8760</v>
      </c>
    </row>
    <row r="64" spans="1:11">
      <c r="A64" s="81">
        <v>23</v>
      </c>
      <c r="B64" s="82" t="s">
        <v>430</v>
      </c>
      <c r="C64" s="41">
        <v>0.25</v>
      </c>
      <c r="D64" s="42">
        <v>1696.8</v>
      </c>
      <c r="E64" s="42"/>
      <c r="F64" s="48"/>
      <c r="G64" s="42"/>
      <c r="H64" s="58"/>
      <c r="I64" s="58"/>
      <c r="J64" s="42">
        <f t="shared" si="1"/>
        <v>424.2</v>
      </c>
      <c r="K64" s="42">
        <f t="shared" si="0"/>
        <v>1696.8</v>
      </c>
    </row>
    <row r="65" spans="1:11">
      <c r="A65" s="114"/>
      <c r="B65" s="86" t="s">
        <v>8</v>
      </c>
      <c r="C65" s="39">
        <f>SUM(C58:C64)</f>
        <v>5.25</v>
      </c>
      <c r="D65" s="39">
        <f>(J65-I65-H65-G65)/C65</f>
        <v>2218.9142857142861</v>
      </c>
      <c r="E65" s="39"/>
      <c r="F65" s="40"/>
      <c r="G65" s="44">
        <f>SUM(G58:G64)</f>
        <v>68.44</v>
      </c>
      <c r="H65" s="57"/>
      <c r="I65" s="57"/>
      <c r="J65" s="39">
        <f>SUM(J58:J64)</f>
        <v>11717.740000000002</v>
      </c>
      <c r="K65" s="39">
        <f t="shared" si="0"/>
        <v>46870.960000000006</v>
      </c>
    </row>
    <row r="66" spans="1:11" ht="12.75" customHeight="1">
      <c r="A66" s="114"/>
      <c r="B66" s="114" t="s">
        <v>28</v>
      </c>
      <c r="C66" s="39"/>
      <c r="D66" s="39"/>
      <c r="E66" s="39"/>
      <c r="F66" s="40"/>
      <c r="G66" s="41"/>
      <c r="H66" s="57"/>
      <c r="I66" s="57"/>
      <c r="J66" s="39"/>
      <c r="K66" s="42"/>
    </row>
    <row r="67" spans="1:11">
      <c r="A67" s="81">
        <v>24</v>
      </c>
      <c r="B67" s="43" t="s">
        <v>194</v>
      </c>
      <c r="C67" s="41">
        <v>1</v>
      </c>
      <c r="D67" s="41">
        <v>2056.8000000000002</v>
      </c>
      <c r="E67" s="41"/>
      <c r="F67" s="94"/>
      <c r="G67" s="41"/>
      <c r="H67" s="57"/>
      <c r="I67" s="57"/>
      <c r="J67" s="41">
        <f>(D67*C67)+(E67+I67+G67+H67)</f>
        <v>2056.8000000000002</v>
      </c>
      <c r="K67" s="42">
        <f t="shared" si="0"/>
        <v>8227.2000000000007</v>
      </c>
    </row>
    <row r="68" spans="1:11">
      <c r="A68" s="81">
        <v>25</v>
      </c>
      <c r="B68" s="43" t="s">
        <v>195</v>
      </c>
      <c r="C68" s="53">
        <v>2</v>
      </c>
      <c r="D68" s="41">
        <v>1653.6</v>
      </c>
      <c r="E68" s="53"/>
      <c r="F68" s="54"/>
      <c r="G68" s="41"/>
      <c r="H68" s="41"/>
      <c r="I68" s="41"/>
      <c r="J68" s="41">
        <f>(D68*C68)+(E68+I68+G68+H68)</f>
        <v>3307.2</v>
      </c>
      <c r="K68" s="42">
        <f t="shared" si="0"/>
        <v>13228.8</v>
      </c>
    </row>
    <row r="69" spans="1:11">
      <c r="A69" s="81">
        <v>26</v>
      </c>
      <c r="B69" s="43" t="s">
        <v>29</v>
      </c>
      <c r="C69" s="53">
        <v>3</v>
      </c>
      <c r="D69" s="41">
        <v>1653.6</v>
      </c>
      <c r="E69" s="53"/>
      <c r="F69" s="54"/>
      <c r="G69" s="41"/>
      <c r="H69" s="41"/>
      <c r="I69" s="41"/>
      <c r="J69" s="41">
        <f>(D69*C69)+(E69+I69+G69+H69)</f>
        <v>4960.7999999999993</v>
      </c>
      <c r="K69" s="42">
        <f t="shared" si="0"/>
        <v>19843.199999999997</v>
      </c>
    </row>
    <row r="70" spans="1:11">
      <c r="A70" s="81">
        <v>27</v>
      </c>
      <c r="B70" s="43" t="s">
        <v>251</v>
      </c>
      <c r="C70" s="53">
        <v>0.5</v>
      </c>
      <c r="D70" s="41">
        <v>1659.6</v>
      </c>
      <c r="E70" s="53"/>
      <c r="F70" s="54"/>
      <c r="G70" s="41"/>
      <c r="H70" s="41"/>
      <c r="I70" s="41"/>
      <c r="J70" s="41">
        <f>(D70*C70)+(E70+I70+G70+H70)</f>
        <v>829.8</v>
      </c>
      <c r="K70" s="42">
        <f t="shared" si="0"/>
        <v>3319.2</v>
      </c>
    </row>
    <row r="71" spans="1:11">
      <c r="A71" s="81">
        <v>28</v>
      </c>
      <c r="B71" s="43" t="s">
        <v>30</v>
      </c>
      <c r="C71" s="42">
        <v>4.5</v>
      </c>
      <c r="D71" s="41">
        <v>1653.6</v>
      </c>
      <c r="E71" s="39"/>
      <c r="F71" s="40"/>
      <c r="G71" s="41"/>
      <c r="H71" s="41"/>
      <c r="I71" s="41"/>
      <c r="J71" s="41">
        <f>(D71*C71)+(E71+I71+G71+H71)</f>
        <v>7441.2</v>
      </c>
      <c r="K71" s="42">
        <f t="shared" si="0"/>
        <v>29764.799999999999</v>
      </c>
    </row>
    <row r="72" spans="1:11">
      <c r="A72" s="114"/>
      <c r="B72" s="86" t="s">
        <v>8</v>
      </c>
      <c r="C72" s="39">
        <f>C67+C68+C69+C70+C71</f>
        <v>11</v>
      </c>
      <c r="D72" s="39">
        <f>(J72-I72-H72-G72)/C72</f>
        <v>1690.5272727272727</v>
      </c>
      <c r="E72" s="39"/>
      <c r="F72" s="40"/>
      <c r="G72" s="39">
        <f>G67+G68+G69+G70+G71</f>
        <v>0</v>
      </c>
      <c r="H72" s="44">
        <f>SUM(H67:H71)</f>
        <v>0</v>
      </c>
      <c r="I72" s="41"/>
      <c r="J72" s="39">
        <f>J67+J68+J69+J70+J71</f>
        <v>18595.8</v>
      </c>
      <c r="K72" s="39">
        <f t="shared" si="0"/>
        <v>74383.199999999997</v>
      </c>
    </row>
    <row r="73" spans="1:11">
      <c r="A73" s="114"/>
      <c r="B73" s="114" t="s">
        <v>32</v>
      </c>
      <c r="C73" s="39"/>
      <c r="D73" s="39"/>
      <c r="E73" s="39"/>
      <c r="F73" s="40"/>
      <c r="G73" s="39"/>
      <c r="H73" s="39"/>
      <c r="I73" s="39"/>
      <c r="J73" s="39"/>
      <c r="K73" s="42"/>
    </row>
    <row r="74" spans="1:11">
      <c r="A74" s="81">
        <v>29</v>
      </c>
      <c r="B74" s="82" t="s">
        <v>33</v>
      </c>
      <c r="C74" s="41">
        <v>0.5</v>
      </c>
      <c r="D74" s="41">
        <v>1936.8</v>
      </c>
      <c r="E74" s="41"/>
      <c r="F74" s="94"/>
      <c r="G74" s="41"/>
      <c r="H74" s="41"/>
      <c r="I74" s="41"/>
      <c r="J74" s="41">
        <f>(D74*C74)+(E74+I74+G74+H74)</f>
        <v>968.4</v>
      </c>
      <c r="K74" s="42">
        <f t="shared" si="0"/>
        <v>3873.6</v>
      </c>
    </row>
    <row r="75" spans="1:11">
      <c r="A75" s="81">
        <v>30</v>
      </c>
      <c r="B75" s="82" t="s">
        <v>214</v>
      </c>
      <c r="C75" s="41">
        <v>2.5</v>
      </c>
      <c r="D75" s="41">
        <v>1659.6</v>
      </c>
      <c r="E75" s="41"/>
      <c r="F75" s="94"/>
      <c r="G75" s="42">
        <v>691.5</v>
      </c>
      <c r="H75" s="42">
        <v>387.24</v>
      </c>
      <c r="I75" s="41"/>
      <c r="J75" s="41">
        <f>(D75*C75)+(E75+I75+G75+H75)</f>
        <v>5227.74</v>
      </c>
      <c r="K75" s="42">
        <f t="shared" si="0"/>
        <v>20910.96</v>
      </c>
    </row>
    <row r="76" spans="1:11">
      <c r="A76" s="81">
        <v>31</v>
      </c>
      <c r="B76" s="82" t="s">
        <v>34</v>
      </c>
      <c r="C76" s="41">
        <v>0.5</v>
      </c>
      <c r="D76" s="41">
        <v>1696.8</v>
      </c>
      <c r="E76" s="41"/>
      <c r="F76" s="94"/>
      <c r="G76" s="42">
        <v>106.05</v>
      </c>
      <c r="H76" s="42"/>
      <c r="I76" s="41"/>
      <c r="J76" s="41">
        <f>(D76*C76)+(E76+I76+G76+H76)</f>
        <v>954.44999999999993</v>
      </c>
      <c r="K76" s="42">
        <f t="shared" si="0"/>
        <v>3817.7999999999997</v>
      </c>
    </row>
    <row r="77" spans="1:11">
      <c r="A77" s="81">
        <v>32</v>
      </c>
      <c r="B77" s="82" t="s">
        <v>29</v>
      </c>
      <c r="C77" s="41">
        <v>0.5</v>
      </c>
      <c r="D77" s="41">
        <v>1653.6</v>
      </c>
      <c r="E77" s="41"/>
      <c r="F77" s="94"/>
      <c r="G77" s="42"/>
      <c r="H77" s="42"/>
      <c r="I77" s="41"/>
      <c r="J77" s="41">
        <f>(D77*C77)+(E77+I77+G77+H77)</f>
        <v>826.8</v>
      </c>
      <c r="K77" s="42">
        <f t="shared" si="0"/>
        <v>3307.2</v>
      </c>
    </row>
    <row r="78" spans="1:11">
      <c r="A78" s="114"/>
      <c r="B78" s="86" t="s">
        <v>8</v>
      </c>
      <c r="C78" s="39">
        <f>SUM(C74:C77)</f>
        <v>4</v>
      </c>
      <c r="D78" s="39">
        <f>(J78-I78-H78-G78-E78)/C78</f>
        <v>1698.1499999999999</v>
      </c>
      <c r="E78" s="39"/>
      <c r="F78" s="40"/>
      <c r="G78" s="39">
        <f>SUM(G74:G76)</f>
        <v>797.55</v>
      </c>
      <c r="H78" s="39">
        <f>SUM(H74:H77)</f>
        <v>387.24</v>
      </c>
      <c r="I78" s="41"/>
      <c r="J78" s="39">
        <f>SUM(J74:J77)</f>
        <v>7977.3899999999994</v>
      </c>
      <c r="K78" s="39">
        <f t="shared" si="0"/>
        <v>31909.559999999998</v>
      </c>
    </row>
    <row r="79" spans="1:11">
      <c r="A79" s="114"/>
      <c r="B79" s="114" t="s">
        <v>35</v>
      </c>
      <c r="C79" s="39"/>
      <c r="D79" s="39"/>
      <c r="E79" s="39"/>
      <c r="F79" s="40"/>
      <c r="G79" s="41"/>
      <c r="H79" s="41"/>
      <c r="I79" s="41"/>
      <c r="J79" s="39"/>
      <c r="K79" s="42"/>
    </row>
    <row r="80" spans="1:11">
      <c r="A80" s="81">
        <v>33</v>
      </c>
      <c r="B80" s="82" t="s">
        <v>268</v>
      </c>
      <c r="C80" s="41">
        <v>4</v>
      </c>
      <c r="D80" s="41">
        <v>1786.8</v>
      </c>
      <c r="E80" s="41"/>
      <c r="F80" s="94"/>
      <c r="G80" s="41"/>
      <c r="H80" s="41">
        <v>571.76</v>
      </c>
      <c r="I80" s="41"/>
      <c r="J80" s="41">
        <f>(D80*C80)+(H80+E80+I80+G80)</f>
        <v>7718.96</v>
      </c>
      <c r="K80" s="42">
        <f t="shared" si="0"/>
        <v>30875.84</v>
      </c>
    </row>
    <row r="81" spans="1:11">
      <c r="A81" s="81">
        <v>34</v>
      </c>
      <c r="B81" s="82" t="s">
        <v>36</v>
      </c>
      <c r="C81" s="41">
        <v>2</v>
      </c>
      <c r="D81" s="41">
        <v>1659.6</v>
      </c>
      <c r="E81" s="41"/>
      <c r="F81" s="94"/>
      <c r="G81" s="41"/>
      <c r="H81" s="41">
        <v>331.92</v>
      </c>
      <c r="I81" s="41"/>
      <c r="J81" s="41">
        <f>(D81*C81)+(H81+E81+I81+G81)</f>
        <v>3651.12</v>
      </c>
      <c r="K81" s="42">
        <f t="shared" si="0"/>
        <v>14604.48</v>
      </c>
    </row>
    <row r="82" spans="1:11">
      <c r="A82" s="81">
        <v>35</v>
      </c>
      <c r="B82" s="82" t="s">
        <v>37</v>
      </c>
      <c r="C82" s="41">
        <v>1</v>
      </c>
      <c r="D82" s="41">
        <v>1653.6</v>
      </c>
      <c r="E82" s="41"/>
      <c r="F82" s="94"/>
      <c r="G82" s="41"/>
      <c r="H82" s="41">
        <v>66.14</v>
      </c>
      <c r="I82" s="41"/>
      <c r="J82" s="41">
        <f>(D82*C82)+(H82+E82+I82+G82)</f>
        <v>1719.74</v>
      </c>
      <c r="K82" s="42">
        <f t="shared" si="0"/>
        <v>6878.96</v>
      </c>
    </row>
    <row r="83" spans="1:11">
      <c r="A83" s="114"/>
      <c r="B83" s="86" t="s">
        <v>8</v>
      </c>
      <c r="C83" s="39">
        <f>SUM(C80:C82)</f>
        <v>7</v>
      </c>
      <c r="D83" s="39">
        <f>(J83-I83-H83-G83-E83)/C83</f>
        <v>1731.4285714285713</v>
      </c>
      <c r="E83" s="41"/>
      <c r="F83" s="94"/>
      <c r="G83" s="39"/>
      <c r="H83" s="39">
        <f>SUM(H80:H82)</f>
        <v>969.82</v>
      </c>
      <c r="I83" s="41"/>
      <c r="J83" s="39">
        <f>SUM(J80:J82)</f>
        <v>13089.82</v>
      </c>
      <c r="K83" s="39">
        <f t="shared" si="0"/>
        <v>52359.28</v>
      </c>
    </row>
    <row r="84" spans="1:11">
      <c r="A84" s="114"/>
      <c r="B84" s="114" t="s">
        <v>38</v>
      </c>
      <c r="C84" s="39"/>
      <c r="D84" s="39"/>
      <c r="E84" s="39"/>
      <c r="F84" s="40"/>
      <c r="G84" s="41"/>
      <c r="H84" s="41"/>
      <c r="I84" s="41"/>
      <c r="J84" s="39"/>
      <c r="K84" s="42"/>
    </row>
    <row r="85" spans="1:11">
      <c r="A85" s="80">
        <v>36</v>
      </c>
      <c r="B85" s="43" t="s">
        <v>198</v>
      </c>
      <c r="C85" s="51">
        <v>8.5</v>
      </c>
      <c r="D85" s="51">
        <v>1696.8</v>
      </c>
      <c r="E85" s="53"/>
      <c r="F85" s="54"/>
      <c r="G85" s="39">
        <v>212.1</v>
      </c>
      <c r="H85" s="41"/>
      <c r="I85" s="41"/>
      <c r="J85" s="39">
        <f>(D85*C85)+(H85+E85+I85+G85)</f>
        <v>14634.9</v>
      </c>
      <c r="K85" s="39">
        <f t="shared" si="0"/>
        <v>58539.6</v>
      </c>
    </row>
    <row r="86" spans="1:11" ht="13.5" customHeight="1">
      <c r="A86" s="50"/>
      <c r="B86" s="50" t="s">
        <v>44</v>
      </c>
      <c r="C86" s="51"/>
      <c r="D86" s="51"/>
      <c r="E86" s="51"/>
      <c r="F86" s="52"/>
      <c r="G86" s="51"/>
      <c r="H86" s="51"/>
      <c r="I86" s="51"/>
      <c r="J86" s="51"/>
      <c r="K86" s="42"/>
    </row>
    <row r="87" spans="1:11" ht="12" customHeight="1">
      <c r="A87" s="80">
        <v>37</v>
      </c>
      <c r="B87" s="43" t="s">
        <v>191</v>
      </c>
      <c r="C87" s="51">
        <v>1</v>
      </c>
      <c r="D87" s="51">
        <v>1671.6</v>
      </c>
      <c r="E87" s="51"/>
      <c r="F87" s="52"/>
      <c r="G87" s="39"/>
      <c r="H87" s="39"/>
      <c r="I87" s="39"/>
      <c r="J87" s="39">
        <f>(D87*C87)+(H87+E87+I87+G87+F87)</f>
        <v>1671.6</v>
      </c>
      <c r="K87" s="39">
        <f t="shared" si="0"/>
        <v>6686.4</v>
      </c>
    </row>
    <row r="88" spans="1:11" ht="24.75" customHeight="1">
      <c r="A88" s="114"/>
      <c r="B88" s="50" t="s">
        <v>124</v>
      </c>
      <c r="C88" s="39"/>
      <c r="D88" s="39"/>
      <c r="E88" s="39"/>
      <c r="F88" s="40"/>
      <c r="G88" s="57"/>
      <c r="H88" s="57"/>
      <c r="I88" s="57"/>
      <c r="J88" s="39"/>
      <c r="K88" s="42"/>
    </row>
    <row r="89" spans="1:11" ht="13.5">
      <c r="A89" s="114"/>
      <c r="B89" s="115" t="s">
        <v>125</v>
      </c>
      <c r="C89" s="39"/>
      <c r="D89" s="39"/>
      <c r="E89" s="39"/>
      <c r="F89" s="40"/>
      <c r="G89" s="41"/>
      <c r="H89" s="41"/>
      <c r="I89" s="41"/>
      <c r="J89" s="39"/>
      <c r="K89" s="42"/>
    </row>
    <row r="90" spans="1:11">
      <c r="A90" s="81">
        <v>38</v>
      </c>
      <c r="B90" s="43" t="s">
        <v>21</v>
      </c>
      <c r="C90" s="42">
        <v>1</v>
      </c>
      <c r="D90" s="42">
        <v>3927.15</v>
      </c>
      <c r="E90" s="44"/>
      <c r="F90" s="45"/>
      <c r="G90" s="42"/>
      <c r="H90" s="42"/>
      <c r="I90" s="42"/>
      <c r="J90" s="42">
        <f>(D90*C90)+(E90+I90+G90+H90)</f>
        <v>3927.15</v>
      </c>
      <c r="K90" s="42">
        <f t="shared" si="0"/>
        <v>15708.6</v>
      </c>
    </row>
    <row r="91" spans="1:11">
      <c r="A91" s="81">
        <v>39</v>
      </c>
      <c r="B91" s="43" t="s">
        <v>184</v>
      </c>
      <c r="C91" s="42">
        <v>0.5</v>
      </c>
      <c r="D91" s="42">
        <v>2056.8000000000002</v>
      </c>
      <c r="E91" s="44"/>
      <c r="F91" s="45"/>
      <c r="G91" s="42"/>
      <c r="H91" s="42"/>
      <c r="I91" s="42"/>
      <c r="J91" s="42">
        <f>(D91*C91)+(E91+I91+G91+H91)</f>
        <v>1028.4000000000001</v>
      </c>
      <c r="K91" s="42">
        <f t="shared" si="0"/>
        <v>4113.6000000000004</v>
      </c>
    </row>
    <row r="92" spans="1:11">
      <c r="A92" s="81">
        <v>40</v>
      </c>
      <c r="B92" s="43" t="s">
        <v>24</v>
      </c>
      <c r="C92" s="42">
        <v>0.5</v>
      </c>
      <c r="D92" s="42">
        <v>2056.8000000000002</v>
      </c>
      <c r="E92" s="44"/>
      <c r="F92" s="45"/>
      <c r="G92" s="42"/>
      <c r="H92" s="42"/>
      <c r="I92" s="42"/>
      <c r="J92" s="42">
        <f>(D92*C92)+(E92+I92+G92+H92)</f>
        <v>1028.4000000000001</v>
      </c>
      <c r="K92" s="42">
        <f t="shared" si="0"/>
        <v>4113.6000000000004</v>
      </c>
    </row>
    <row r="93" spans="1:11">
      <c r="A93" s="81">
        <v>41</v>
      </c>
      <c r="B93" s="43" t="s">
        <v>26</v>
      </c>
      <c r="C93" s="42">
        <v>0.75</v>
      </c>
      <c r="D93" s="42">
        <v>1816.8</v>
      </c>
      <c r="E93" s="44"/>
      <c r="F93" s="45"/>
      <c r="G93" s="42"/>
      <c r="H93" s="42"/>
      <c r="I93" s="42"/>
      <c r="J93" s="42">
        <f>(D93*C93)+(E93+I93+G93+H93)</f>
        <v>1362.6</v>
      </c>
      <c r="K93" s="42">
        <f t="shared" si="0"/>
        <v>5450.4</v>
      </c>
    </row>
    <row r="94" spans="1:11">
      <c r="A94" s="114"/>
      <c r="B94" s="86" t="s">
        <v>8</v>
      </c>
      <c r="C94" s="39">
        <f>SUM(C90:C93)</f>
        <v>2.75</v>
      </c>
      <c r="D94" s="39">
        <f>(J94-I94-H94-G94-E94)/C94</f>
        <v>2671.4727272727278</v>
      </c>
      <c r="E94" s="39"/>
      <c r="F94" s="40"/>
      <c r="G94" s="41"/>
      <c r="H94" s="41"/>
      <c r="I94" s="41"/>
      <c r="J94" s="39">
        <f>SUM(J90:J93)</f>
        <v>7346.5500000000011</v>
      </c>
      <c r="K94" s="39">
        <f t="shared" ref="K94:K155" si="2">J94*4</f>
        <v>29386.200000000004</v>
      </c>
    </row>
    <row r="95" spans="1:11" ht="13.5">
      <c r="A95" s="114"/>
      <c r="B95" s="116" t="s">
        <v>126</v>
      </c>
      <c r="C95" s="39"/>
      <c r="D95" s="39"/>
      <c r="E95" s="39"/>
      <c r="F95" s="40"/>
      <c r="G95" s="41"/>
      <c r="H95" s="41"/>
      <c r="I95" s="41"/>
      <c r="J95" s="39"/>
      <c r="K95" s="42"/>
    </row>
    <row r="96" spans="1:11" ht="13.5" customHeight="1">
      <c r="A96" s="81">
        <v>42</v>
      </c>
      <c r="B96" s="43" t="s">
        <v>127</v>
      </c>
      <c r="C96" s="42">
        <v>1</v>
      </c>
      <c r="D96" s="42">
        <v>2190</v>
      </c>
      <c r="E96" s="44"/>
      <c r="F96" s="45"/>
      <c r="G96" s="42"/>
      <c r="H96" s="42">
        <v>87.6</v>
      </c>
      <c r="I96" s="42"/>
      <c r="J96" s="42">
        <f>(D96*C96)+(E96+I96+G96+H96)</f>
        <v>2277.6</v>
      </c>
      <c r="K96" s="42">
        <f t="shared" si="2"/>
        <v>9110.4</v>
      </c>
    </row>
    <row r="97" spans="1:11">
      <c r="A97" s="81">
        <v>43</v>
      </c>
      <c r="B97" s="43" t="s">
        <v>123</v>
      </c>
      <c r="C97" s="42">
        <v>0.25</v>
      </c>
      <c r="D97" s="42">
        <v>2056.8000000000002</v>
      </c>
      <c r="E97" s="44"/>
      <c r="F97" s="45"/>
      <c r="G97" s="42"/>
      <c r="H97" s="42"/>
      <c r="I97" s="42"/>
      <c r="J97" s="42">
        <f>(D97*C97)+(E97+I97+G97+H97)</f>
        <v>514.20000000000005</v>
      </c>
      <c r="K97" s="42">
        <f t="shared" si="2"/>
        <v>2056.8000000000002</v>
      </c>
    </row>
    <row r="98" spans="1:11" s="2" customFormat="1">
      <c r="A98" s="81">
        <v>44</v>
      </c>
      <c r="B98" s="82" t="s">
        <v>269</v>
      </c>
      <c r="C98" s="41">
        <v>3</v>
      </c>
      <c r="D98" s="42">
        <v>1720</v>
      </c>
      <c r="E98" s="41"/>
      <c r="F98" s="94"/>
      <c r="G98" s="41"/>
      <c r="H98" s="42">
        <v>412.8</v>
      </c>
      <c r="I98" s="42">
        <v>242.24</v>
      </c>
      <c r="J98" s="41">
        <f t="shared" ref="J98:J103" si="3">(D98*C98)+(H98+E98+I98+G98)</f>
        <v>5815.04</v>
      </c>
      <c r="K98" s="42">
        <f t="shared" si="2"/>
        <v>23260.16</v>
      </c>
    </row>
    <row r="99" spans="1:11">
      <c r="A99" s="81">
        <v>45</v>
      </c>
      <c r="B99" s="82" t="s">
        <v>270</v>
      </c>
      <c r="C99" s="41">
        <v>4</v>
      </c>
      <c r="D99" s="42">
        <v>1726.8</v>
      </c>
      <c r="E99" s="41"/>
      <c r="F99" s="94"/>
      <c r="G99" s="41"/>
      <c r="H99" s="42">
        <v>276.27999999999997</v>
      </c>
      <c r="I99" s="42">
        <v>751.28</v>
      </c>
      <c r="J99" s="41">
        <f t="shared" si="3"/>
        <v>7934.76</v>
      </c>
      <c r="K99" s="42">
        <f t="shared" si="2"/>
        <v>31739.040000000001</v>
      </c>
    </row>
    <row r="100" spans="1:11" s="2" customFormat="1">
      <c r="A100" s="81">
        <v>46</v>
      </c>
      <c r="B100" s="82" t="s">
        <v>271</v>
      </c>
      <c r="C100" s="41">
        <v>4</v>
      </c>
      <c r="D100" s="42">
        <v>1696.8</v>
      </c>
      <c r="E100" s="41"/>
      <c r="F100" s="94"/>
      <c r="G100" s="117"/>
      <c r="H100" s="42">
        <v>542.96</v>
      </c>
      <c r="I100" s="42">
        <v>678.72</v>
      </c>
      <c r="J100" s="41">
        <f t="shared" si="3"/>
        <v>8008.88</v>
      </c>
      <c r="K100" s="42">
        <f t="shared" si="2"/>
        <v>32035.52</v>
      </c>
    </row>
    <row r="101" spans="1:11" ht="14.25" customHeight="1">
      <c r="A101" s="81">
        <v>47</v>
      </c>
      <c r="B101" s="43" t="s">
        <v>272</v>
      </c>
      <c r="C101" s="41">
        <v>1</v>
      </c>
      <c r="D101" s="42">
        <v>1816.8</v>
      </c>
      <c r="E101" s="41"/>
      <c r="F101" s="94"/>
      <c r="G101" s="41"/>
      <c r="H101" s="42">
        <v>145.34</v>
      </c>
      <c r="I101" s="42">
        <v>242.24</v>
      </c>
      <c r="J101" s="41">
        <f t="shared" si="3"/>
        <v>2204.38</v>
      </c>
      <c r="K101" s="42">
        <f t="shared" si="2"/>
        <v>8817.52</v>
      </c>
    </row>
    <row r="102" spans="1:11" s="2" customFormat="1">
      <c r="A102" s="81">
        <v>48</v>
      </c>
      <c r="B102" s="82" t="s">
        <v>273</v>
      </c>
      <c r="C102" s="41">
        <v>2</v>
      </c>
      <c r="D102" s="42">
        <v>1756.8</v>
      </c>
      <c r="E102" s="41"/>
      <c r="F102" s="94"/>
      <c r="G102" s="41"/>
      <c r="H102" s="42">
        <v>281.08</v>
      </c>
      <c r="I102" s="42">
        <v>411.92</v>
      </c>
      <c r="J102" s="41">
        <f t="shared" si="3"/>
        <v>4206.6000000000004</v>
      </c>
      <c r="K102" s="42">
        <f t="shared" si="2"/>
        <v>16826.400000000001</v>
      </c>
    </row>
    <row r="103" spans="1:11" s="2" customFormat="1">
      <c r="A103" s="81">
        <v>49</v>
      </c>
      <c r="B103" s="82" t="s">
        <v>274</v>
      </c>
      <c r="C103" s="41">
        <v>1</v>
      </c>
      <c r="D103" s="42">
        <v>1816.8</v>
      </c>
      <c r="E103" s="41"/>
      <c r="F103" s="94"/>
      <c r="G103" s="41"/>
      <c r="H103" s="42"/>
      <c r="I103" s="42">
        <v>242.24</v>
      </c>
      <c r="J103" s="41">
        <f t="shared" si="3"/>
        <v>2059.04</v>
      </c>
      <c r="K103" s="42">
        <f t="shared" si="2"/>
        <v>8236.16</v>
      </c>
    </row>
    <row r="104" spans="1:11">
      <c r="A104" s="114"/>
      <c r="B104" s="86" t="s">
        <v>8</v>
      </c>
      <c r="C104" s="39">
        <f>SUM(C96:C103)</f>
        <v>16.25</v>
      </c>
      <c r="D104" s="39">
        <f>(J104-I104-H104-G104-E104)/C104</f>
        <v>1766.5107692307693</v>
      </c>
      <c r="E104" s="39"/>
      <c r="F104" s="40"/>
      <c r="G104" s="41"/>
      <c r="H104" s="39">
        <f>H96+H97+H98+H99+H100+H101+H102+H103</f>
        <v>1746.0599999999997</v>
      </c>
      <c r="I104" s="44">
        <f>I96+I97+I98+I99+I100+I101+I102+I103</f>
        <v>2568.6400000000003</v>
      </c>
      <c r="J104" s="39">
        <f>J96+J97+J98+J99+J100+J101+J102+J103</f>
        <v>33020.5</v>
      </c>
      <c r="K104" s="39">
        <f t="shared" si="2"/>
        <v>132082</v>
      </c>
    </row>
    <row r="105" spans="1:11" ht="13.5">
      <c r="A105" s="114"/>
      <c r="B105" s="115" t="s">
        <v>128</v>
      </c>
      <c r="C105" s="39"/>
      <c r="D105" s="39"/>
      <c r="E105" s="39"/>
      <c r="F105" s="40"/>
      <c r="G105" s="41"/>
      <c r="H105" s="41"/>
      <c r="I105" s="41"/>
      <c r="J105" s="39"/>
      <c r="K105" s="42"/>
    </row>
    <row r="106" spans="1:11">
      <c r="A106" s="81">
        <v>50</v>
      </c>
      <c r="B106" s="43" t="s">
        <v>31</v>
      </c>
      <c r="C106" s="42">
        <v>4</v>
      </c>
      <c r="D106" s="41">
        <v>1653.6</v>
      </c>
      <c r="E106" s="44"/>
      <c r="F106" s="45"/>
      <c r="G106" s="42"/>
      <c r="H106" s="42"/>
      <c r="I106" s="42"/>
      <c r="J106" s="41">
        <f>(D106*C106)+(E106+I106+G106+H106)</f>
        <v>6614.4</v>
      </c>
      <c r="K106" s="42">
        <f t="shared" si="2"/>
        <v>26457.599999999999</v>
      </c>
    </row>
    <row r="107" spans="1:11">
      <c r="A107" s="81">
        <v>51</v>
      </c>
      <c r="B107" s="43" t="s">
        <v>129</v>
      </c>
      <c r="C107" s="42">
        <v>1</v>
      </c>
      <c r="D107" s="41">
        <v>1659.6</v>
      </c>
      <c r="E107" s="44"/>
      <c r="F107" s="45"/>
      <c r="G107" s="42"/>
      <c r="H107" s="42">
        <v>132.77000000000001</v>
      </c>
      <c r="I107" s="42"/>
      <c r="J107" s="41">
        <f>(D107*C107)+(E107+I107+G107+H107)</f>
        <v>1792.37</v>
      </c>
      <c r="K107" s="42">
        <f t="shared" si="2"/>
        <v>7169.48</v>
      </c>
    </row>
    <row r="108" spans="1:11">
      <c r="A108" s="81">
        <v>52</v>
      </c>
      <c r="B108" s="43" t="s">
        <v>29</v>
      </c>
      <c r="C108" s="53">
        <v>0.5</v>
      </c>
      <c r="D108" s="41">
        <v>1653.6</v>
      </c>
      <c r="E108" s="53"/>
      <c r="F108" s="54"/>
      <c r="G108" s="41"/>
      <c r="H108" s="41"/>
      <c r="I108" s="41"/>
      <c r="J108" s="41">
        <f>(D108*C108)+(E108+I108+G108+H108)</f>
        <v>826.8</v>
      </c>
      <c r="K108" s="42">
        <f t="shared" si="2"/>
        <v>3307.2</v>
      </c>
    </row>
    <row r="109" spans="1:11">
      <c r="A109" s="81"/>
      <c r="B109" s="86" t="s">
        <v>8</v>
      </c>
      <c r="C109" s="37">
        <f>SUM(C106:C108)</f>
        <v>5.5</v>
      </c>
      <c r="D109" s="39">
        <f>(J109-I109-H109-G109-E109)/C109</f>
        <v>1654.6909090909089</v>
      </c>
      <c r="E109" s="53"/>
      <c r="F109" s="54"/>
      <c r="G109" s="41"/>
      <c r="H109" s="44">
        <f>SUM(H106:H108)</f>
        <v>132.77000000000001</v>
      </c>
      <c r="I109" s="41"/>
      <c r="J109" s="44">
        <f>SUM(J106:J108)</f>
        <v>9233.57</v>
      </c>
      <c r="K109" s="39">
        <f t="shared" si="2"/>
        <v>36934.28</v>
      </c>
    </row>
    <row r="110" spans="1:11" ht="13.5">
      <c r="A110" s="81"/>
      <c r="B110" s="115" t="s">
        <v>130</v>
      </c>
      <c r="C110" s="37"/>
      <c r="D110" s="39"/>
      <c r="E110" s="53"/>
      <c r="F110" s="54"/>
      <c r="G110" s="41"/>
      <c r="H110" s="44"/>
      <c r="I110" s="41"/>
      <c r="J110" s="44"/>
      <c r="K110" s="42"/>
    </row>
    <row r="111" spans="1:11">
      <c r="A111" s="81">
        <v>53</v>
      </c>
      <c r="B111" s="43" t="s">
        <v>22</v>
      </c>
      <c r="C111" s="42">
        <v>1</v>
      </c>
      <c r="D111" s="42">
        <v>2190</v>
      </c>
      <c r="E111" s="44"/>
      <c r="F111" s="45"/>
      <c r="G111" s="42"/>
      <c r="H111" s="42"/>
      <c r="I111" s="42"/>
      <c r="J111" s="42">
        <f t="shared" ref="J111:J124" si="4">(D111*C111)+(E111+I111+G111+H111)</f>
        <v>2190</v>
      </c>
      <c r="K111" s="42">
        <f t="shared" si="2"/>
        <v>8760</v>
      </c>
    </row>
    <row r="112" spans="1:11">
      <c r="A112" s="81">
        <v>54</v>
      </c>
      <c r="B112" s="43" t="s">
        <v>131</v>
      </c>
      <c r="C112" s="42">
        <v>1</v>
      </c>
      <c r="D112" s="42">
        <v>2190</v>
      </c>
      <c r="E112" s="44"/>
      <c r="F112" s="45"/>
      <c r="G112" s="42"/>
      <c r="H112" s="42"/>
      <c r="I112" s="42"/>
      <c r="J112" s="42">
        <f t="shared" si="4"/>
        <v>2190</v>
      </c>
      <c r="K112" s="42">
        <f t="shared" si="2"/>
        <v>8760</v>
      </c>
    </row>
    <row r="113" spans="1:11" ht="15" customHeight="1">
      <c r="A113" s="81">
        <v>55</v>
      </c>
      <c r="B113" s="43" t="s">
        <v>25</v>
      </c>
      <c r="C113" s="42">
        <v>1</v>
      </c>
      <c r="D113" s="42">
        <v>1816.8</v>
      </c>
      <c r="E113" s="44"/>
      <c r="F113" s="45"/>
      <c r="G113" s="42"/>
      <c r="H113" s="42"/>
      <c r="I113" s="42"/>
      <c r="J113" s="42">
        <f t="shared" si="4"/>
        <v>1816.8</v>
      </c>
      <c r="K113" s="42">
        <f t="shared" si="2"/>
        <v>7267.2</v>
      </c>
    </row>
    <row r="114" spans="1:11" ht="26.25" customHeight="1">
      <c r="A114" s="81">
        <v>56</v>
      </c>
      <c r="B114" s="43" t="s">
        <v>275</v>
      </c>
      <c r="C114" s="42">
        <v>1</v>
      </c>
      <c r="D114" s="42">
        <v>1816.8</v>
      </c>
      <c r="E114" s="39"/>
      <c r="F114" s="40"/>
      <c r="G114" s="41"/>
      <c r="H114" s="42"/>
      <c r="I114" s="42">
        <v>242.24</v>
      </c>
      <c r="J114" s="41">
        <f t="shared" si="4"/>
        <v>2059.04</v>
      </c>
      <c r="K114" s="42">
        <f t="shared" si="2"/>
        <v>8236.16</v>
      </c>
    </row>
    <row r="115" spans="1:11">
      <c r="A115" s="81">
        <v>57</v>
      </c>
      <c r="B115" s="43" t="s">
        <v>276</v>
      </c>
      <c r="C115" s="41">
        <v>7</v>
      </c>
      <c r="D115" s="41">
        <v>1816.8</v>
      </c>
      <c r="E115" s="39"/>
      <c r="F115" s="40"/>
      <c r="G115" s="41"/>
      <c r="H115" s="42"/>
      <c r="I115" s="42">
        <v>1695.68</v>
      </c>
      <c r="J115" s="41">
        <f t="shared" si="4"/>
        <v>14413.28</v>
      </c>
      <c r="K115" s="42">
        <f t="shared" si="2"/>
        <v>57653.120000000003</v>
      </c>
    </row>
    <row r="116" spans="1:11">
      <c r="A116" s="81">
        <v>58</v>
      </c>
      <c r="B116" s="43" t="s">
        <v>277</v>
      </c>
      <c r="C116" s="42">
        <v>0.5</v>
      </c>
      <c r="D116" s="42">
        <v>1816.8</v>
      </c>
      <c r="E116" s="39"/>
      <c r="F116" s="40"/>
      <c r="G116" s="41"/>
      <c r="H116" s="42"/>
      <c r="I116" s="42">
        <v>121.12</v>
      </c>
      <c r="J116" s="41">
        <f t="shared" si="4"/>
        <v>1029.52</v>
      </c>
      <c r="K116" s="42">
        <f t="shared" si="2"/>
        <v>4118.08</v>
      </c>
    </row>
    <row r="117" spans="1:11" ht="15" customHeight="1">
      <c r="A117" s="81">
        <v>59</v>
      </c>
      <c r="B117" s="43" t="s">
        <v>278</v>
      </c>
      <c r="C117" s="41">
        <v>8</v>
      </c>
      <c r="D117" s="41">
        <v>1783.65</v>
      </c>
      <c r="E117" s="39"/>
      <c r="F117" s="40"/>
      <c r="G117" s="41"/>
      <c r="H117" s="41">
        <v>1141.51</v>
      </c>
      <c r="I117" s="42">
        <v>1623.12</v>
      </c>
      <c r="J117" s="41">
        <f t="shared" si="4"/>
        <v>17033.830000000002</v>
      </c>
      <c r="K117" s="42">
        <f t="shared" si="2"/>
        <v>68135.320000000007</v>
      </c>
    </row>
    <row r="118" spans="1:11">
      <c r="A118" s="81">
        <v>60</v>
      </c>
      <c r="B118" s="43" t="s">
        <v>279</v>
      </c>
      <c r="C118" s="42">
        <v>1</v>
      </c>
      <c r="D118" s="42">
        <v>1816.8</v>
      </c>
      <c r="E118" s="44"/>
      <c r="F118" s="45"/>
      <c r="G118" s="42"/>
      <c r="H118" s="42">
        <v>218.02</v>
      </c>
      <c r="I118" s="42">
        <v>242.24</v>
      </c>
      <c r="J118" s="41">
        <f t="shared" si="4"/>
        <v>2277.06</v>
      </c>
      <c r="K118" s="42">
        <f t="shared" si="2"/>
        <v>9108.24</v>
      </c>
    </row>
    <row r="119" spans="1:11">
      <c r="A119" s="81">
        <v>61</v>
      </c>
      <c r="B119" s="43" t="s">
        <v>280</v>
      </c>
      <c r="C119" s="42">
        <v>0.25</v>
      </c>
      <c r="D119" s="42">
        <v>1816.8</v>
      </c>
      <c r="E119" s="44"/>
      <c r="F119" s="45"/>
      <c r="G119" s="42"/>
      <c r="H119" s="42">
        <v>36.340000000000003</v>
      </c>
      <c r="I119" s="42">
        <v>60.56</v>
      </c>
      <c r="J119" s="41">
        <f t="shared" si="4"/>
        <v>551.1</v>
      </c>
      <c r="K119" s="42">
        <f t="shared" si="2"/>
        <v>2204.4</v>
      </c>
    </row>
    <row r="120" spans="1:11">
      <c r="A120" s="81">
        <v>62</v>
      </c>
      <c r="B120" s="43" t="s">
        <v>281</v>
      </c>
      <c r="C120" s="42">
        <v>1</v>
      </c>
      <c r="D120" s="42">
        <v>1816.8</v>
      </c>
      <c r="E120" s="44"/>
      <c r="F120" s="45"/>
      <c r="G120" s="42"/>
      <c r="H120" s="42"/>
      <c r="I120" s="42"/>
      <c r="J120" s="41">
        <f t="shared" si="4"/>
        <v>1816.8</v>
      </c>
      <c r="K120" s="42">
        <f t="shared" si="2"/>
        <v>7267.2</v>
      </c>
    </row>
    <row r="121" spans="1:11">
      <c r="A121" s="81">
        <v>63</v>
      </c>
      <c r="B121" s="43" t="s">
        <v>282</v>
      </c>
      <c r="C121" s="42">
        <v>0.5</v>
      </c>
      <c r="D121" s="42">
        <v>1816.8</v>
      </c>
      <c r="E121" s="44"/>
      <c r="F121" s="45"/>
      <c r="G121" s="42"/>
      <c r="H121" s="42"/>
      <c r="I121" s="42">
        <v>121.12</v>
      </c>
      <c r="J121" s="41">
        <f t="shared" si="4"/>
        <v>1029.52</v>
      </c>
      <c r="K121" s="42">
        <f t="shared" si="2"/>
        <v>4118.08</v>
      </c>
    </row>
    <row r="122" spans="1:11">
      <c r="A122" s="81">
        <v>64</v>
      </c>
      <c r="B122" s="43" t="s">
        <v>283</v>
      </c>
      <c r="C122" s="42">
        <v>2</v>
      </c>
      <c r="D122" s="42">
        <v>1816.8</v>
      </c>
      <c r="E122" s="44"/>
      <c r="F122" s="45"/>
      <c r="G122" s="42"/>
      <c r="H122" s="42">
        <v>290.68</v>
      </c>
      <c r="I122" s="42">
        <v>484.48</v>
      </c>
      <c r="J122" s="41">
        <f t="shared" si="4"/>
        <v>4408.76</v>
      </c>
      <c r="K122" s="42">
        <f t="shared" si="2"/>
        <v>17635.04</v>
      </c>
    </row>
    <row r="123" spans="1:11">
      <c r="A123" s="81">
        <v>65</v>
      </c>
      <c r="B123" s="43" t="s">
        <v>284</v>
      </c>
      <c r="C123" s="42">
        <v>2</v>
      </c>
      <c r="D123" s="42">
        <v>1816.8</v>
      </c>
      <c r="E123" s="44"/>
      <c r="F123" s="45"/>
      <c r="G123" s="42"/>
      <c r="H123" s="42">
        <v>290.68</v>
      </c>
      <c r="I123" s="42">
        <v>484.48</v>
      </c>
      <c r="J123" s="41">
        <f t="shared" si="4"/>
        <v>4408.76</v>
      </c>
      <c r="K123" s="42">
        <f t="shared" si="2"/>
        <v>17635.04</v>
      </c>
    </row>
    <row r="124" spans="1:11" ht="15.75" customHeight="1">
      <c r="A124" s="81">
        <v>66</v>
      </c>
      <c r="B124" s="43" t="s">
        <v>285</v>
      </c>
      <c r="C124" s="42">
        <v>2</v>
      </c>
      <c r="D124" s="42">
        <v>1696.8</v>
      </c>
      <c r="E124" s="44"/>
      <c r="F124" s="45"/>
      <c r="G124" s="42"/>
      <c r="H124" s="42"/>
      <c r="I124" s="42">
        <v>339.36</v>
      </c>
      <c r="J124" s="41">
        <f t="shared" si="4"/>
        <v>3732.96</v>
      </c>
      <c r="K124" s="42">
        <f t="shared" si="2"/>
        <v>14931.84</v>
      </c>
    </row>
    <row r="125" spans="1:11">
      <c r="A125" s="81"/>
      <c r="B125" s="86" t="s">
        <v>8</v>
      </c>
      <c r="C125" s="44">
        <f>C111+C112+C113+C114+C115+C116+C117+C118+C119+C120+C121+C122+C123+C124</f>
        <v>28.25</v>
      </c>
      <c r="D125" s="39">
        <f>(J125-I125-H125-G125-E125)/C125</f>
        <v>1825.338053097345</v>
      </c>
      <c r="E125" s="41"/>
      <c r="F125" s="94"/>
      <c r="G125" s="118"/>
      <c r="H125" s="44">
        <f>H111+H112+H113+H114+H115+H116+H117+H118+H119+H120+H121+H122+H123+H124</f>
        <v>1977.23</v>
      </c>
      <c r="I125" s="44">
        <f>I111+I112+I113+I114+I115+I116+I117+I118+I119+I120+I121+I122+I123+I124</f>
        <v>5414.3999999999987</v>
      </c>
      <c r="J125" s="44">
        <f>J111+J112+J113+J114+J115+J116+J117+J118+J119+J120+J121+J122+J123+J124</f>
        <v>58957.43</v>
      </c>
      <c r="K125" s="39">
        <f t="shared" si="2"/>
        <v>235829.72</v>
      </c>
    </row>
    <row r="126" spans="1:11" s="17" customFormat="1" ht="13.5">
      <c r="A126" s="81"/>
      <c r="B126" s="36" t="s">
        <v>133</v>
      </c>
      <c r="C126" s="37"/>
      <c r="D126" s="38"/>
      <c r="E126" s="39"/>
      <c r="F126" s="40"/>
      <c r="G126" s="41"/>
      <c r="H126" s="41"/>
      <c r="I126" s="41"/>
      <c r="J126" s="41"/>
      <c r="K126" s="42"/>
    </row>
    <row r="127" spans="1:11" s="17" customFormat="1">
      <c r="A127" s="81">
        <v>67</v>
      </c>
      <c r="B127" s="43" t="s">
        <v>27</v>
      </c>
      <c r="C127" s="42">
        <v>0.5</v>
      </c>
      <c r="D127" s="42">
        <v>2056.8000000000002</v>
      </c>
      <c r="E127" s="44"/>
      <c r="F127" s="45"/>
      <c r="G127" s="42"/>
      <c r="H127" s="42"/>
      <c r="I127" s="42"/>
      <c r="J127" s="42">
        <f>(D127*C127)+(E127+I127+G127+H127)</f>
        <v>1028.4000000000001</v>
      </c>
      <c r="K127" s="42">
        <f t="shared" si="2"/>
        <v>4113.6000000000004</v>
      </c>
    </row>
    <row r="128" spans="1:11" s="17" customFormat="1">
      <c r="A128" s="81">
        <v>68</v>
      </c>
      <c r="B128" s="46" t="s">
        <v>132</v>
      </c>
      <c r="C128" s="47">
        <v>0.75</v>
      </c>
      <c r="D128" s="42">
        <v>1696.8</v>
      </c>
      <c r="E128" s="42"/>
      <c r="F128" s="48"/>
      <c r="G128" s="42"/>
      <c r="H128" s="42">
        <v>381.78</v>
      </c>
      <c r="I128" s="42"/>
      <c r="J128" s="42">
        <f>(D128*C128)+(E128+I128+G128+H128)</f>
        <v>1654.3799999999999</v>
      </c>
      <c r="K128" s="42">
        <f t="shared" si="2"/>
        <v>6617.5199999999995</v>
      </c>
    </row>
    <row r="129" spans="1:11" s="17" customFormat="1" ht="15.75" customHeight="1">
      <c r="A129" s="81">
        <v>69</v>
      </c>
      <c r="B129" s="43" t="s">
        <v>381</v>
      </c>
      <c r="C129" s="42">
        <v>8</v>
      </c>
      <c r="D129" s="42">
        <v>2036.16</v>
      </c>
      <c r="E129" s="42">
        <v>2686.6</v>
      </c>
      <c r="F129" s="48"/>
      <c r="G129" s="42"/>
      <c r="H129" s="42"/>
      <c r="I129" s="42">
        <v>2828</v>
      </c>
      <c r="J129" s="42">
        <f>(D129*C129)+(E129+I129+G129+H129)</f>
        <v>21803.88</v>
      </c>
      <c r="K129" s="42">
        <f t="shared" si="2"/>
        <v>87215.52</v>
      </c>
    </row>
    <row r="130" spans="1:11" s="17" customFormat="1" ht="12" customHeight="1">
      <c r="A130" s="81">
        <v>70</v>
      </c>
      <c r="B130" s="43" t="s">
        <v>286</v>
      </c>
      <c r="C130" s="42">
        <v>2</v>
      </c>
      <c r="D130" s="42">
        <v>1659.6</v>
      </c>
      <c r="E130" s="44"/>
      <c r="F130" s="45"/>
      <c r="G130" s="42"/>
      <c r="H130" s="42"/>
      <c r="I130" s="42">
        <v>691.5</v>
      </c>
      <c r="J130" s="42">
        <f>(D130*C130)+(E130+I130+G130+H130)</f>
        <v>4010.7</v>
      </c>
      <c r="K130" s="42">
        <f t="shared" si="2"/>
        <v>16042.8</v>
      </c>
    </row>
    <row r="131" spans="1:11" s="17" customFormat="1">
      <c r="A131" s="81">
        <v>71</v>
      </c>
      <c r="B131" s="43" t="s">
        <v>287</v>
      </c>
      <c r="C131" s="42">
        <v>1</v>
      </c>
      <c r="D131" s="42">
        <v>2005.92</v>
      </c>
      <c r="E131" s="44"/>
      <c r="F131" s="45"/>
      <c r="G131" s="42"/>
      <c r="H131" s="42"/>
      <c r="I131" s="42"/>
      <c r="J131" s="42">
        <f>(D131*C131)+(E131+I131+G131+H131)</f>
        <v>2005.92</v>
      </c>
      <c r="K131" s="42">
        <f t="shared" si="2"/>
        <v>8023.68</v>
      </c>
    </row>
    <row r="132" spans="1:11" s="17" customFormat="1">
      <c r="A132" s="119"/>
      <c r="B132" s="49" t="s">
        <v>8</v>
      </c>
      <c r="C132" s="44">
        <f>C127+C128+C129+C130+C131</f>
        <v>12.25</v>
      </c>
      <c r="D132" s="44">
        <f>(J132-I132-H132-G132-E132)/C132</f>
        <v>1952.2775510204083</v>
      </c>
      <c r="E132" s="44">
        <f t="shared" ref="E132:J132" si="5">E127+E128+E129+E130+E131</f>
        <v>2686.6</v>
      </c>
      <c r="F132" s="44">
        <f t="shared" si="5"/>
        <v>0</v>
      </c>
      <c r="G132" s="44">
        <f t="shared" si="5"/>
        <v>0</v>
      </c>
      <c r="H132" s="44">
        <f t="shared" si="5"/>
        <v>381.78</v>
      </c>
      <c r="I132" s="44">
        <f t="shared" si="5"/>
        <v>3519.5</v>
      </c>
      <c r="J132" s="44">
        <f t="shared" si="5"/>
        <v>30503.279999999999</v>
      </c>
      <c r="K132" s="39">
        <f t="shared" si="2"/>
        <v>122013.12</v>
      </c>
    </row>
    <row r="133" spans="1:11" s="11" customFormat="1">
      <c r="A133" s="119"/>
      <c r="B133" s="86"/>
      <c r="C133" s="44"/>
      <c r="D133" s="39"/>
      <c r="E133" s="44"/>
      <c r="F133" s="40"/>
      <c r="G133" s="57"/>
      <c r="H133" s="59"/>
      <c r="I133" s="59"/>
      <c r="J133" s="39"/>
      <c r="K133" s="42"/>
    </row>
    <row r="134" spans="1:11" ht="33" customHeight="1">
      <c r="A134" s="114"/>
      <c r="B134" s="55" t="s">
        <v>39</v>
      </c>
      <c r="C134" s="51">
        <f>C135+C136+C137+C138</f>
        <v>136.75</v>
      </c>
      <c r="D134" s="39">
        <f>(J134-I134-H134-G134-E134)/C134</f>
        <v>2003.0319561243143</v>
      </c>
      <c r="E134" s="37">
        <f t="shared" ref="E134:J134" si="6">E135+E136+E137+E138</f>
        <v>2686.6</v>
      </c>
      <c r="F134" s="52">
        <f t="shared" si="6"/>
        <v>4405.2700000000004</v>
      </c>
      <c r="G134" s="51">
        <f t="shared" si="6"/>
        <v>1078.0899999999999</v>
      </c>
      <c r="H134" s="51">
        <f t="shared" si="6"/>
        <v>5594.9000000000015</v>
      </c>
      <c r="I134" s="51">
        <f t="shared" si="6"/>
        <v>11502.54</v>
      </c>
      <c r="J134" s="51">
        <f t="shared" si="6"/>
        <v>294776.75</v>
      </c>
      <c r="K134" s="39">
        <f t="shared" si="2"/>
        <v>1179107</v>
      </c>
    </row>
    <row r="135" spans="1:11">
      <c r="A135" s="114"/>
      <c r="B135" s="120" t="s">
        <v>40</v>
      </c>
      <c r="C135" s="39">
        <f>C32</f>
        <v>3</v>
      </c>
      <c r="D135" s="39">
        <f>(J135-I135-H135-G135-E135-F135)/C135</f>
        <v>4894.75</v>
      </c>
      <c r="E135" s="44">
        <f t="shared" ref="E135:J135" si="7">E32</f>
        <v>0</v>
      </c>
      <c r="F135" s="40">
        <f t="shared" si="7"/>
        <v>4405.2700000000004</v>
      </c>
      <c r="G135" s="39">
        <f t="shared" si="7"/>
        <v>0</v>
      </c>
      <c r="H135" s="39">
        <f t="shared" si="7"/>
        <v>0</v>
      </c>
      <c r="I135" s="39">
        <f t="shared" si="7"/>
        <v>0</v>
      </c>
      <c r="J135" s="39">
        <f t="shared" si="7"/>
        <v>19089.52</v>
      </c>
      <c r="K135" s="39">
        <f t="shared" si="2"/>
        <v>76358.080000000002</v>
      </c>
    </row>
    <row r="136" spans="1:11">
      <c r="A136" s="114"/>
      <c r="B136" s="120" t="s">
        <v>134</v>
      </c>
      <c r="C136" s="39"/>
      <c r="D136" s="39"/>
      <c r="E136" s="44"/>
      <c r="F136" s="40"/>
      <c r="G136" s="39"/>
      <c r="H136" s="60"/>
      <c r="I136" s="39"/>
      <c r="J136" s="39"/>
      <c r="K136" s="39"/>
    </row>
    <row r="137" spans="1:11">
      <c r="A137" s="114"/>
      <c r="B137" s="120" t="s">
        <v>140</v>
      </c>
      <c r="C137" s="39">
        <f>C38+C42+C44+C49+C65+C94+C96+C97+C111+C112+C113+C127</f>
        <v>27.25</v>
      </c>
      <c r="D137" s="39">
        <f>(J137-I137-H137-G137-E137)/C137</f>
        <v>2408.0697247706421</v>
      </c>
      <c r="E137" s="39">
        <f t="shared" ref="E137:J137" si="8">E38+E42+E44+E49+E65+E94+E96+E97+E111+E112+E113+E127</f>
        <v>0</v>
      </c>
      <c r="F137" s="39">
        <f t="shared" si="8"/>
        <v>0</v>
      </c>
      <c r="G137" s="39">
        <f t="shared" si="8"/>
        <v>68.44</v>
      </c>
      <c r="H137" s="39">
        <f t="shared" si="8"/>
        <v>87.6</v>
      </c>
      <c r="I137" s="39">
        <f t="shared" si="8"/>
        <v>0</v>
      </c>
      <c r="J137" s="39">
        <f t="shared" si="8"/>
        <v>65775.94</v>
      </c>
      <c r="K137" s="39">
        <f t="shared" si="2"/>
        <v>263103.76</v>
      </c>
    </row>
    <row r="138" spans="1:11">
      <c r="A138" s="114"/>
      <c r="B138" s="120" t="s">
        <v>38</v>
      </c>
      <c r="C138" s="39">
        <f>C45+C46+C50+C53+C56+C72+C78+C83+C85+C87+C98+C99+C100+C101+C102+C103+C106+C107+C108+C114+C115+C116+C117+C118+C119+C120+C121+C122+C123+C124+C128+C129+C130+C131</f>
        <v>106.5</v>
      </c>
      <c r="D138" s="39">
        <f>(J138-I138-H138-G138-E138)/C138</f>
        <v>1776.5746478873239</v>
      </c>
      <c r="E138" s="39">
        <f t="shared" ref="E138:J138" si="9">E45+E46+E50+E53+E56+E72+E78+E83+E85+E87+E98+E99+E100+E101+E102+E103+E106+E107+E108+E114+E115+E116+E117+E118+E119+E120+E121+E122+E123+E124+E128+E129+E130+E131</f>
        <v>2686.6</v>
      </c>
      <c r="F138" s="39">
        <f t="shared" si="9"/>
        <v>0</v>
      </c>
      <c r="G138" s="39">
        <f t="shared" si="9"/>
        <v>1009.65</v>
      </c>
      <c r="H138" s="39">
        <f t="shared" si="9"/>
        <v>5507.3000000000011</v>
      </c>
      <c r="I138" s="39">
        <f t="shared" si="9"/>
        <v>11502.54</v>
      </c>
      <c r="J138" s="39">
        <f t="shared" si="9"/>
        <v>209911.28999999998</v>
      </c>
      <c r="K138" s="39">
        <f t="shared" si="2"/>
        <v>839645.15999999992</v>
      </c>
    </row>
    <row r="139" spans="1:11">
      <c r="A139" s="114"/>
      <c r="B139" s="114" t="s">
        <v>41</v>
      </c>
      <c r="C139" s="39"/>
      <c r="D139" s="39"/>
      <c r="E139" s="39"/>
      <c r="F139" s="40"/>
      <c r="G139" s="39"/>
      <c r="H139" s="39"/>
      <c r="I139" s="39"/>
      <c r="J139" s="39"/>
      <c r="K139" s="42"/>
    </row>
    <row r="140" spans="1:11">
      <c r="A140" s="114"/>
      <c r="B140" s="114" t="s">
        <v>42</v>
      </c>
      <c r="C140" s="39"/>
      <c r="D140" s="39"/>
      <c r="E140" s="41"/>
      <c r="F140" s="94"/>
      <c r="G140" s="39"/>
      <c r="H140" s="39"/>
      <c r="I140" s="39"/>
      <c r="J140" s="39"/>
      <c r="K140" s="42"/>
    </row>
    <row r="141" spans="1:11" ht="12" customHeight="1">
      <c r="A141" s="81">
        <v>72</v>
      </c>
      <c r="B141" s="43" t="s">
        <v>254</v>
      </c>
      <c r="C141" s="41">
        <v>1</v>
      </c>
      <c r="D141" s="41">
        <v>3245</v>
      </c>
      <c r="E141" s="41"/>
      <c r="F141" s="94">
        <v>973.5</v>
      </c>
      <c r="G141" s="41"/>
      <c r="H141" s="41"/>
      <c r="I141" s="41"/>
      <c r="J141" s="41">
        <f>(D141*C141)+(H141+E141+I141+G141+F141)</f>
        <v>4218.5</v>
      </c>
      <c r="K141" s="42">
        <f t="shared" si="2"/>
        <v>16874</v>
      </c>
    </row>
    <row r="142" spans="1:11">
      <c r="A142" s="81">
        <v>73</v>
      </c>
      <c r="B142" s="43" t="s">
        <v>43</v>
      </c>
      <c r="C142" s="41">
        <v>2</v>
      </c>
      <c r="D142" s="41">
        <v>2017.5</v>
      </c>
      <c r="E142" s="41"/>
      <c r="F142" s="94">
        <v>807</v>
      </c>
      <c r="G142" s="41"/>
      <c r="H142" s="41"/>
      <c r="I142" s="41"/>
      <c r="J142" s="41">
        <f>(D142*C142)+(H142+E142+I142+G142+F142)</f>
        <v>4842</v>
      </c>
      <c r="K142" s="42">
        <f t="shared" si="2"/>
        <v>19368</v>
      </c>
    </row>
    <row r="143" spans="1:11">
      <c r="A143" s="114"/>
      <c r="B143" s="55" t="s">
        <v>17</v>
      </c>
      <c r="C143" s="39">
        <f>SUM(C141:C142)</f>
        <v>3</v>
      </c>
      <c r="D143" s="39">
        <f>(J143-I143-H143-G143-E143-F143)/C143</f>
        <v>2426.6666666666665</v>
      </c>
      <c r="E143" s="39"/>
      <c r="F143" s="40">
        <f>SUM(F141:F142)</f>
        <v>1780.5</v>
      </c>
      <c r="G143" s="39"/>
      <c r="H143" s="39"/>
      <c r="I143" s="39"/>
      <c r="J143" s="39">
        <f>SUM(J141:J142)</f>
        <v>9060.5</v>
      </c>
      <c r="K143" s="39">
        <f t="shared" si="2"/>
        <v>36242</v>
      </c>
    </row>
    <row r="144" spans="1:11">
      <c r="A144" s="81">
        <v>74</v>
      </c>
      <c r="B144" s="55" t="s">
        <v>288</v>
      </c>
      <c r="C144" s="51">
        <v>1</v>
      </c>
      <c r="D144" s="51">
        <v>3511.17</v>
      </c>
      <c r="E144" s="51"/>
      <c r="F144" s="52">
        <v>1053.3499999999999</v>
      </c>
      <c r="G144" s="39"/>
      <c r="H144" s="39"/>
      <c r="I144" s="39"/>
      <c r="J144" s="39">
        <f>(D144*C144)+(E144+I144+G144+F144)</f>
        <v>4564.5200000000004</v>
      </c>
      <c r="K144" s="39">
        <f t="shared" si="2"/>
        <v>18258.080000000002</v>
      </c>
    </row>
    <row r="145" spans="1:12">
      <c r="A145" s="81">
        <v>75</v>
      </c>
      <c r="B145" s="55" t="s">
        <v>289</v>
      </c>
      <c r="C145" s="51">
        <v>1</v>
      </c>
      <c r="D145" s="51">
        <v>2211.87</v>
      </c>
      <c r="E145" s="51"/>
      <c r="F145" s="52">
        <v>360.94</v>
      </c>
      <c r="G145" s="39"/>
      <c r="H145" s="39"/>
      <c r="I145" s="39"/>
      <c r="J145" s="39">
        <f>(D145*C145)+(E145+I145+G145+F145)</f>
        <v>2572.81</v>
      </c>
      <c r="K145" s="39">
        <f t="shared" si="2"/>
        <v>10291.24</v>
      </c>
    </row>
    <row r="146" spans="1:12">
      <c r="A146" s="81">
        <v>76</v>
      </c>
      <c r="B146" s="121" t="s">
        <v>387</v>
      </c>
      <c r="C146" s="51">
        <v>0.25</v>
      </c>
      <c r="D146" s="51">
        <v>2532.5</v>
      </c>
      <c r="E146" s="51"/>
      <c r="F146" s="52"/>
      <c r="G146" s="39">
        <v>75.97</v>
      </c>
      <c r="H146" s="39"/>
      <c r="I146" s="39"/>
      <c r="J146" s="39">
        <f>(D146*C146)+(H146+E146+I146+G146+F146)</f>
        <v>709.09500000000003</v>
      </c>
      <c r="K146" s="39">
        <f t="shared" si="2"/>
        <v>2836.38</v>
      </c>
    </row>
    <row r="147" spans="1:12" ht="13.5" customHeight="1">
      <c r="A147" s="50"/>
      <c r="B147" s="50" t="s">
        <v>44</v>
      </c>
      <c r="C147" s="51"/>
      <c r="D147" s="51"/>
      <c r="E147" s="51"/>
      <c r="F147" s="52"/>
      <c r="G147" s="51"/>
      <c r="H147" s="51"/>
      <c r="I147" s="51"/>
      <c r="J147" s="51"/>
      <c r="K147" s="42"/>
    </row>
    <row r="148" spans="1:12">
      <c r="A148" s="80">
        <v>77</v>
      </c>
      <c r="B148" s="43" t="s">
        <v>290</v>
      </c>
      <c r="C148" s="53">
        <v>1</v>
      </c>
      <c r="D148" s="53">
        <v>3365.92</v>
      </c>
      <c r="E148" s="53"/>
      <c r="F148" s="54">
        <v>1009.78</v>
      </c>
      <c r="G148" s="41"/>
      <c r="H148" s="41"/>
      <c r="I148" s="41"/>
      <c r="J148" s="41">
        <f>(D148*C148)+(H148+E148+I148+G148+F148)</f>
        <v>4375.7</v>
      </c>
      <c r="K148" s="42">
        <f t="shared" si="2"/>
        <v>17502.8</v>
      </c>
    </row>
    <row r="149" spans="1:12">
      <c r="A149" s="80">
        <v>78</v>
      </c>
      <c r="B149" s="43" t="s">
        <v>45</v>
      </c>
      <c r="C149" s="53">
        <v>2</v>
      </c>
      <c r="D149" s="53">
        <v>2211.87</v>
      </c>
      <c r="E149" s="53"/>
      <c r="F149" s="54">
        <v>870.88</v>
      </c>
      <c r="G149" s="41"/>
      <c r="H149" s="41"/>
      <c r="I149" s="41"/>
      <c r="J149" s="41">
        <f>(D149*C149)+(H149+E149+I149+G149+F149)</f>
        <v>5294.62</v>
      </c>
      <c r="K149" s="42">
        <f t="shared" si="2"/>
        <v>21178.48</v>
      </c>
    </row>
    <row r="150" spans="1:12" ht="12.75" customHeight="1">
      <c r="A150" s="80">
        <v>79</v>
      </c>
      <c r="B150" s="43" t="s">
        <v>161</v>
      </c>
      <c r="C150" s="53">
        <v>1.5</v>
      </c>
      <c r="D150" s="53">
        <v>1671.6</v>
      </c>
      <c r="E150" s="53"/>
      <c r="F150" s="54"/>
      <c r="G150" s="41"/>
      <c r="H150" s="41">
        <v>250.74</v>
      </c>
      <c r="I150" s="41"/>
      <c r="J150" s="41">
        <f>(D150*C150)+(H150+E150+I150+G150+F150)</f>
        <v>2758.1399999999994</v>
      </c>
      <c r="K150" s="42">
        <f t="shared" si="2"/>
        <v>11032.559999999998</v>
      </c>
    </row>
    <row r="151" spans="1:12" ht="12.75" customHeight="1">
      <c r="A151" s="50"/>
      <c r="B151" s="55" t="s">
        <v>8</v>
      </c>
      <c r="C151" s="51">
        <f>SUM(C148:C150)</f>
        <v>4.5</v>
      </c>
      <c r="D151" s="39">
        <f>(J151-I151-H151-G151-E151)/C151</f>
        <v>2706.16</v>
      </c>
      <c r="E151" s="51"/>
      <c r="F151" s="52">
        <f>SUM(F148:F150)</f>
        <v>1880.6599999999999</v>
      </c>
      <c r="G151" s="41"/>
      <c r="H151" s="39">
        <f>SUM(H148:H150)</f>
        <v>250.74</v>
      </c>
      <c r="I151" s="41"/>
      <c r="J151" s="51">
        <f>SUM(J148:J150)</f>
        <v>12428.46</v>
      </c>
      <c r="K151" s="39">
        <f t="shared" si="2"/>
        <v>49713.84</v>
      </c>
    </row>
    <row r="152" spans="1:12">
      <c r="A152" s="50"/>
      <c r="B152" s="55" t="s">
        <v>46</v>
      </c>
      <c r="C152" s="51">
        <f>C153+C154+C155+G156+C156</f>
        <v>9.75</v>
      </c>
      <c r="D152" s="39">
        <f>(J152-I152-H152-G152-E152-F152)/C152</f>
        <v>2454.6897435897436</v>
      </c>
      <c r="E152" s="51">
        <f>E153+E154+E155+I156+E156</f>
        <v>0</v>
      </c>
      <c r="F152" s="51">
        <f>F153+F154+F155+F156</f>
        <v>5075.45</v>
      </c>
      <c r="G152" s="51">
        <f>G153+G154+G155+G156</f>
        <v>75.97</v>
      </c>
      <c r="H152" s="51">
        <f>H153+H154+H155+L156+H156</f>
        <v>250.74</v>
      </c>
      <c r="I152" s="51">
        <f>I153+I154+I155+M156+I156</f>
        <v>0</v>
      </c>
      <c r="J152" s="51">
        <f>J153+J154+J155+N156+J156</f>
        <v>29335.385000000002</v>
      </c>
      <c r="K152" s="39">
        <f t="shared" si="2"/>
        <v>117341.54000000001</v>
      </c>
    </row>
    <row r="153" spans="1:12">
      <c r="A153" s="50"/>
      <c r="B153" s="121" t="s">
        <v>40</v>
      </c>
      <c r="C153" s="51">
        <f>C141+C148+C146</f>
        <v>2.25</v>
      </c>
      <c r="D153" s="39">
        <f>(J153-I153-H153-G153-E153-F153)/C153</f>
        <v>3219.5755555555561</v>
      </c>
      <c r="E153" s="51">
        <f t="shared" ref="E153:J153" si="10">E141+E148+E146</f>
        <v>0</v>
      </c>
      <c r="F153" s="51">
        <f t="shared" si="10"/>
        <v>1983.28</v>
      </c>
      <c r="G153" s="51">
        <f t="shared" si="10"/>
        <v>75.97</v>
      </c>
      <c r="H153" s="51">
        <f t="shared" si="10"/>
        <v>0</v>
      </c>
      <c r="I153" s="51">
        <f t="shared" si="10"/>
        <v>0</v>
      </c>
      <c r="J153" s="51">
        <f t="shared" si="10"/>
        <v>9303.2950000000001</v>
      </c>
      <c r="K153" s="39">
        <f t="shared" si="2"/>
        <v>37213.18</v>
      </c>
    </row>
    <row r="154" spans="1:12">
      <c r="A154" s="50"/>
      <c r="B154" s="120" t="s">
        <v>134</v>
      </c>
      <c r="C154" s="51">
        <f>C142+C144+C145+C149</f>
        <v>6</v>
      </c>
      <c r="D154" s="39">
        <f>(J154-I154-H154-G154-E154-F154)/C154</f>
        <v>2363.63</v>
      </c>
      <c r="E154" s="51">
        <f t="shared" ref="E154:J154" si="11">E142+E144+E145+E149</f>
        <v>0</v>
      </c>
      <c r="F154" s="51">
        <f t="shared" si="11"/>
        <v>3092.17</v>
      </c>
      <c r="G154" s="51">
        <f t="shared" si="11"/>
        <v>0</v>
      </c>
      <c r="H154" s="51">
        <f t="shared" si="11"/>
        <v>0</v>
      </c>
      <c r="I154" s="51">
        <f t="shared" si="11"/>
        <v>0</v>
      </c>
      <c r="J154" s="51">
        <f t="shared" si="11"/>
        <v>17273.95</v>
      </c>
      <c r="K154" s="39">
        <f t="shared" si="2"/>
        <v>69095.8</v>
      </c>
    </row>
    <row r="155" spans="1:12">
      <c r="A155" s="50"/>
      <c r="B155" s="121" t="s">
        <v>139</v>
      </c>
      <c r="C155" s="51">
        <f>C150</f>
        <v>1.5</v>
      </c>
      <c r="D155" s="39">
        <f>(J155-I155-H155-G155-E155)/C155</f>
        <v>1671.5999999999997</v>
      </c>
      <c r="E155" s="51">
        <f t="shared" ref="E155:J155" si="12">E150</f>
        <v>0</v>
      </c>
      <c r="F155" s="51">
        <f t="shared" si="12"/>
        <v>0</v>
      </c>
      <c r="G155" s="51">
        <f t="shared" si="12"/>
        <v>0</v>
      </c>
      <c r="H155" s="51">
        <f t="shared" si="12"/>
        <v>250.74</v>
      </c>
      <c r="I155" s="51">
        <f t="shared" si="12"/>
        <v>0</v>
      </c>
      <c r="J155" s="51">
        <f t="shared" si="12"/>
        <v>2758.1399999999994</v>
      </c>
      <c r="K155" s="39">
        <f t="shared" si="2"/>
        <v>11032.559999999998</v>
      </c>
    </row>
    <row r="156" spans="1:12" s="4" customFormat="1" ht="13.5" customHeight="1">
      <c r="A156" s="50"/>
      <c r="B156" s="121" t="s">
        <v>38</v>
      </c>
      <c r="C156" s="51"/>
      <c r="D156" s="39"/>
      <c r="E156" s="51"/>
      <c r="F156" s="51"/>
      <c r="G156" s="51"/>
      <c r="H156" s="51"/>
      <c r="I156" s="51"/>
      <c r="J156" s="51"/>
      <c r="K156" s="42"/>
      <c r="L156" s="1"/>
    </row>
    <row r="157" spans="1:12" ht="13.5" customHeight="1">
      <c r="A157" s="122"/>
      <c r="B157" s="38" t="s">
        <v>47</v>
      </c>
      <c r="C157" s="61"/>
      <c r="D157" s="61"/>
      <c r="E157" s="61"/>
      <c r="F157" s="95"/>
      <c r="G157" s="61"/>
      <c r="H157" s="61"/>
      <c r="I157" s="61"/>
      <c r="J157" s="61"/>
      <c r="K157" s="42"/>
    </row>
    <row r="158" spans="1:12" ht="15.75" customHeight="1">
      <c r="A158" s="80">
        <v>80</v>
      </c>
      <c r="B158" s="55" t="s">
        <v>291</v>
      </c>
      <c r="C158" s="51">
        <v>1</v>
      </c>
      <c r="D158" s="51">
        <v>2646.88</v>
      </c>
      <c r="E158" s="51"/>
      <c r="F158" s="52">
        <v>794.06</v>
      </c>
      <c r="G158" s="39"/>
      <c r="H158" s="39"/>
      <c r="I158" s="39"/>
      <c r="J158" s="39">
        <f>(D158*C158)+(H158+E158+I158+G158+F158)</f>
        <v>3440.94</v>
      </c>
      <c r="K158" s="39">
        <f t="shared" ref="K158:K220" si="13">J158*4</f>
        <v>13763.76</v>
      </c>
    </row>
    <row r="159" spans="1:12" ht="12.75" customHeight="1">
      <c r="A159" s="50"/>
      <c r="B159" s="36" t="s">
        <v>48</v>
      </c>
      <c r="C159" s="51"/>
      <c r="D159" s="51"/>
      <c r="E159" s="51"/>
      <c r="F159" s="52"/>
      <c r="G159" s="51"/>
      <c r="H159" s="51"/>
      <c r="I159" s="51"/>
      <c r="J159" s="51"/>
      <c r="K159" s="42"/>
    </row>
    <row r="160" spans="1:12" ht="15.75" customHeight="1">
      <c r="A160" s="80">
        <v>81</v>
      </c>
      <c r="B160" s="43" t="s">
        <v>292</v>
      </c>
      <c r="C160" s="53">
        <v>1</v>
      </c>
      <c r="D160" s="53">
        <v>3948.44</v>
      </c>
      <c r="E160" s="53">
        <v>947.63</v>
      </c>
      <c r="F160" s="54">
        <v>789.69</v>
      </c>
      <c r="G160" s="41"/>
      <c r="H160" s="41"/>
      <c r="I160" s="41"/>
      <c r="J160" s="41">
        <f t="shared" ref="J160:J167" si="14">(D160*C160)+(H160+E160+I160+G160+F160)</f>
        <v>5685.76</v>
      </c>
      <c r="K160" s="42">
        <f t="shared" si="13"/>
        <v>22743.040000000001</v>
      </c>
    </row>
    <row r="161" spans="1:12" ht="12.75" customHeight="1">
      <c r="A161" s="80">
        <v>82</v>
      </c>
      <c r="B161" s="43" t="s">
        <v>49</v>
      </c>
      <c r="C161" s="53">
        <v>10</v>
      </c>
      <c r="D161" s="53">
        <v>2908.25</v>
      </c>
      <c r="E161" s="53">
        <v>6372</v>
      </c>
      <c r="F161" s="54">
        <v>7965.02</v>
      </c>
      <c r="G161" s="41"/>
      <c r="H161" s="41"/>
      <c r="I161" s="41"/>
      <c r="J161" s="41">
        <f t="shared" si="14"/>
        <v>43419.520000000004</v>
      </c>
      <c r="K161" s="42">
        <f t="shared" si="13"/>
        <v>173678.08000000002</v>
      </c>
    </row>
    <row r="162" spans="1:12">
      <c r="A162" s="80">
        <v>83</v>
      </c>
      <c r="B162" s="43" t="s">
        <v>293</v>
      </c>
      <c r="C162" s="53">
        <v>1</v>
      </c>
      <c r="D162" s="53">
        <v>3158.75</v>
      </c>
      <c r="E162" s="53">
        <v>379.05</v>
      </c>
      <c r="F162" s="54">
        <v>315.88</v>
      </c>
      <c r="G162" s="41"/>
      <c r="H162" s="41"/>
      <c r="I162" s="41"/>
      <c r="J162" s="41">
        <f t="shared" si="14"/>
        <v>3853.6800000000003</v>
      </c>
      <c r="K162" s="42">
        <f t="shared" si="13"/>
        <v>15414.720000000001</v>
      </c>
    </row>
    <row r="163" spans="1:12" ht="12.75" customHeight="1">
      <c r="A163" s="80">
        <v>84</v>
      </c>
      <c r="B163" s="43" t="s">
        <v>294</v>
      </c>
      <c r="C163" s="53">
        <v>3</v>
      </c>
      <c r="D163" s="53">
        <v>2880.41</v>
      </c>
      <c r="E163" s="53">
        <v>1382.6</v>
      </c>
      <c r="F163" s="54">
        <v>2592.38</v>
      </c>
      <c r="G163" s="41"/>
      <c r="H163" s="41"/>
      <c r="I163" s="41"/>
      <c r="J163" s="41">
        <f t="shared" si="14"/>
        <v>12616.21</v>
      </c>
      <c r="K163" s="42">
        <f t="shared" si="13"/>
        <v>50464.84</v>
      </c>
    </row>
    <row r="164" spans="1:12">
      <c r="A164" s="80">
        <v>85</v>
      </c>
      <c r="B164" s="43" t="s">
        <v>295</v>
      </c>
      <c r="C164" s="53">
        <v>1</v>
      </c>
      <c r="D164" s="53">
        <v>2646.88</v>
      </c>
      <c r="E164" s="53"/>
      <c r="F164" s="54">
        <v>794.06</v>
      </c>
      <c r="G164" s="41"/>
      <c r="H164" s="41"/>
      <c r="I164" s="41"/>
      <c r="J164" s="41">
        <f t="shared" si="14"/>
        <v>3440.94</v>
      </c>
      <c r="K164" s="42">
        <f t="shared" si="13"/>
        <v>13763.76</v>
      </c>
    </row>
    <row r="165" spans="1:12">
      <c r="A165" s="80">
        <v>86</v>
      </c>
      <c r="B165" s="43" t="s">
        <v>296</v>
      </c>
      <c r="C165" s="53">
        <v>11</v>
      </c>
      <c r="D165" s="53">
        <v>2372.16</v>
      </c>
      <c r="E165" s="53">
        <v>6262.5</v>
      </c>
      <c r="F165" s="54">
        <v>7828.18</v>
      </c>
      <c r="G165" s="41"/>
      <c r="H165" s="41"/>
      <c r="I165" s="41"/>
      <c r="J165" s="41">
        <f t="shared" si="14"/>
        <v>40184.44</v>
      </c>
      <c r="K165" s="42">
        <f t="shared" si="13"/>
        <v>160737.76</v>
      </c>
    </row>
    <row r="166" spans="1:12" ht="13.5" customHeight="1">
      <c r="A166" s="80">
        <v>87</v>
      </c>
      <c r="B166" s="43" t="s">
        <v>297</v>
      </c>
      <c r="C166" s="53">
        <v>3</v>
      </c>
      <c r="D166" s="53">
        <v>2406.25</v>
      </c>
      <c r="E166" s="53">
        <v>770</v>
      </c>
      <c r="F166" s="54">
        <v>1443.76</v>
      </c>
      <c r="G166" s="41"/>
      <c r="H166" s="41"/>
      <c r="I166" s="41"/>
      <c r="J166" s="41">
        <f t="shared" si="14"/>
        <v>9432.51</v>
      </c>
      <c r="K166" s="42">
        <f t="shared" si="13"/>
        <v>37730.04</v>
      </c>
    </row>
    <row r="167" spans="1:12" ht="13.5" customHeight="1">
      <c r="A167" s="80">
        <v>88</v>
      </c>
      <c r="B167" s="43" t="s">
        <v>161</v>
      </c>
      <c r="C167" s="53">
        <v>6.75</v>
      </c>
      <c r="D167" s="53">
        <v>1671.6</v>
      </c>
      <c r="E167" s="53">
        <v>104.48</v>
      </c>
      <c r="F167" s="54"/>
      <c r="G167" s="42">
        <v>104.47499999999999</v>
      </c>
      <c r="H167" s="42">
        <v>1138.78</v>
      </c>
      <c r="I167" s="41"/>
      <c r="J167" s="41">
        <f t="shared" si="14"/>
        <v>12631.035</v>
      </c>
      <c r="K167" s="42">
        <f t="shared" si="13"/>
        <v>50524.14</v>
      </c>
    </row>
    <row r="168" spans="1:12" ht="11.25" customHeight="1">
      <c r="A168" s="50"/>
      <c r="B168" s="55" t="s">
        <v>8</v>
      </c>
      <c r="C168" s="51">
        <f>C160+C161+C162+C163+C164+C165+C166+C167</f>
        <v>36.75</v>
      </c>
      <c r="D168" s="39">
        <f>(J168-I168-H168-G168-E168-F168)/C168</f>
        <v>2505.4043537414968</v>
      </c>
      <c r="E168" s="51">
        <f t="shared" ref="E168:J168" si="15">E160+E161+E162+E163+E164+E165+E166+E167</f>
        <v>16218.26</v>
      </c>
      <c r="F168" s="51">
        <f t="shared" si="15"/>
        <v>21728.969999999998</v>
      </c>
      <c r="G168" s="51">
        <f t="shared" si="15"/>
        <v>104.47499999999999</v>
      </c>
      <c r="H168" s="51">
        <f t="shared" si="15"/>
        <v>1138.78</v>
      </c>
      <c r="I168" s="51">
        <f t="shared" si="15"/>
        <v>0</v>
      </c>
      <c r="J168" s="51">
        <f t="shared" si="15"/>
        <v>131264.095</v>
      </c>
      <c r="K168" s="39">
        <f t="shared" si="13"/>
        <v>525056.38</v>
      </c>
    </row>
    <row r="169" spans="1:12" ht="15.75" customHeight="1">
      <c r="A169" s="80"/>
      <c r="B169" s="43" t="s">
        <v>142</v>
      </c>
      <c r="C169" s="53">
        <f>C170+C171+C172+G173</f>
        <v>36.75</v>
      </c>
      <c r="D169" s="42">
        <f>(J169-I169-H169-G169-E169-F169)/C169</f>
        <v>2505.4043537414973</v>
      </c>
      <c r="E169" s="53">
        <f>E170+E171+E172+I173</f>
        <v>16218.26</v>
      </c>
      <c r="F169" s="54">
        <f>F170+F171+F172+J173</f>
        <v>21728.97</v>
      </c>
      <c r="G169" s="53">
        <f>G170+G171+G172+J173</f>
        <v>104.47499999999999</v>
      </c>
      <c r="H169" s="53">
        <f>H170+H171+H172</f>
        <v>1138.78</v>
      </c>
      <c r="I169" s="53">
        <f>I170+I171+I172</f>
        <v>0</v>
      </c>
      <c r="J169" s="53">
        <f>J170+J171+J172</f>
        <v>131264.09500000003</v>
      </c>
      <c r="K169" s="42">
        <f t="shared" si="13"/>
        <v>525056.38000000012</v>
      </c>
    </row>
    <row r="170" spans="1:12">
      <c r="A170" s="80"/>
      <c r="B170" s="83" t="s">
        <v>40</v>
      </c>
      <c r="C170" s="53">
        <f>C160+C161+C162+C163</f>
        <v>15</v>
      </c>
      <c r="D170" s="42">
        <f>(J170-I170-H170-G170-E170-F170)/C170</f>
        <v>2988.728000000001</v>
      </c>
      <c r="E170" s="53">
        <f t="shared" ref="E170:J170" si="16">E160+E161+E162+E163</f>
        <v>9081.2800000000007</v>
      </c>
      <c r="F170" s="53">
        <f t="shared" si="16"/>
        <v>11662.970000000001</v>
      </c>
      <c r="G170" s="53">
        <f t="shared" si="16"/>
        <v>0</v>
      </c>
      <c r="H170" s="53">
        <f t="shared" si="16"/>
        <v>0</v>
      </c>
      <c r="I170" s="53">
        <f t="shared" si="16"/>
        <v>0</v>
      </c>
      <c r="J170" s="53">
        <f t="shared" si="16"/>
        <v>65575.170000000013</v>
      </c>
      <c r="K170" s="42">
        <f t="shared" si="13"/>
        <v>262300.68000000005</v>
      </c>
    </row>
    <row r="171" spans="1:12">
      <c r="A171" s="80"/>
      <c r="B171" s="123" t="s">
        <v>134</v>
      </c>
      <c r="C171" s="53">
        <f>C164+C165+C166</f>
        <v>15</v>
      </c>
      <c r="D171" s="42">
        <f>(J171-I171-H171-G171-E171-F171)/C171</f>
        <v>2397.2926666666672</v>
      </c>
      <c r="E171" s="53">
        <f t="shared" ref="E171:J171" si="17">E164+E165+E166</f>
        <v>7032.5</v>
      </c>
      <c r="F171" s="53">
        <f t="shared" si="17"/>
        <v>10066</v>
      </c>
      <c r="G171" s="53">
        <f t="shared" si="17"/>
        <v>0</v>
      </c>
      <c r="H171" s="53">
        <f t="shared" si="17"/>
        <v>0</v>
      </c>
      <c r="I171" s="53">
        <f t="shared" si="17"/>
        <v>0</v>
      </c>
      <c r="J171" s="53">
        <f t="shared" si="17"/>
        <v>53057.890000000007</v>
      </c>
      <c r="K171" s="42">
        <f t="shared" si="13"/>
        <v>212231.56000000003</v>
      </c>
    </row>
    <row r="172" spans="1:12">
      <c r="A172" s="80"/>
      <c r="B172" s="83" t="s">
        <v>138</v>
      </c>
      <c r="C172" s="53">
        <f>C167</f>
        <v>6.75</v>
      </c>
      <c r="D172" s="42">
        <f>(J172-I172-H172-G172-E172-F172)/C172</f>
        <v>1671.6</v>
      </c>
      <c r="E172" s="53">
        <f t="shared" ref="E172:J172" si="18">E167</f>
        <v>104.48</v>
      </c>
      <c r="F172" s="54">
        <f t="shared" si="18"/>
        <v>0</v>
      </c>
      <c r="G172" s="53">
        <f t="shared" si="18"/>
        <v>104.47499999999999</v>
      </c>
      <c r="H172" s="53">
        <f t="shared" si="18"/>
        <v>1138.78</v>
      </c>
      <c r="I172" s="53">
        <f t="shared" si="18"/>
        <v>0</v>
      </c>
      <c r="J172" s="53">
        <f t="shared" si="18"/>
        <v>12631.035</v>
      </c>
      <c r="K172" s="42">
        <f t="shared" si="13"/>
        <v>50524.14</v>
      </c>
    </row>
    <row r="173" spans="1:12" ht="12.75" customHeight="1">
      <c r="A173" s="80"/>
      <c r="B173" s="36" t="s">
        <v>120</v>
      </c>
      <c r="C173" s="51"/>
      <c r="D173" s="39"/>
      <c r="E173" s="51"/>
      <c r="F173" s="52"/>
      <c r="G173" s="57"/>
      <c r="H173" s="59"/>
      <c r="I173" s="57"/>
      <c r="J173" s="51"/>
      <c r="K173" s="42"/>
    </row>
    <row r="174" spans="1:12" ht="13.5" customHeight="1">
      <c r="A174" s="80">
        <v>89</v>
      </c>
      <c r="B174" s="83" t="s">
        <v>182</v>
      </c>
      <c r="C174" s="53">
        <v>0.25</v>
      </c>
      <c r="D174" s="41">
        <v>2532.5</v>
      </c>
      <c r="E174" s="53"/>
      <c r="F174" s="54"/>
      <c r="G174" s="41">
        <v>303.89999999999998</v>
      </c>
      <c r="H174" s="57"/>
      <c r="I174" s="57"/>
      <c r="J174" s="41">
        <f>(D174*C174)+(H174+E174+I174+G174+F174)</f>
        <v>937.02499999999998</v>
      </c>
      <c r="K174" s="42">
        <f t="shared" si="13"/>
        <v>3748.1</v>
      </c>
    </row>
    <row r="175" spans="1:12" s="4" customFormat="1" ht="12.75" customHeight="1">
      <c r="A175" s="80">
        <v>90</v>
      </c>
      <c r="B175" s="83" t="s">
        <v>298</v>
      </c>
      <c r="C175" s="53">
        <v>1</v>
      </c>
      <c r="D175" s="41">
        <v>2532.5</v>
      </c>
      <c r="E175" s="53"/>
      <c r="F175" s="54"/>
      <c r="G175" s="41"/>
      <c r="H175" s="57"/>
      <c r="I175" s="57"/>
      <c r="J175" s="41">
        <f>(D175*C175)+(H175+E175+I175+G175+F175)</f>
        <v>2532.5</v>
      </c>
      <c r="K175" s="42">
        <f t="shared" si="13"/>
        <v>10130</v>
      </c>
      <c r="L175" s="1"/>
    </row>
    <row r="176" spans="1:12">
      <c r="A176" s="80">
        <v>91</v>
      </c>
      <c r="B176" s="83" t="s">
        <v>199</v>
      </c>
      <c r="C176" s="53">
        <v>0.5</v>
      </c>
      <c r="D176" s="41">
        <v>2406.25</v>
      </c>
      <c r="E176" s="53"/>
      <c r="F176" s="54">
        <v>404.25</v>
      </c>
      <c r="G176" s="42">
        <v>144.38</v>
      </c>
      <c r="H176" s="57"/>
      <c r="I176" s="57"/>
      <c r="J176" s="41">
        <f>(D176*C176)+(H176+E176+I176+G176+F176)</f>
        <v>1751.7550000000001</v>
      </c>
      <c r="K176" s="42">
        <f t="shared" si="13"/>
        <v>7007.02</v>
      </c>
    </row>
    <row r="177" spans="1:12" ht="12" customHeight="1">
      <c r="A177" s="80"/>
      <c r="B177" s="121" t="s">
        <v>8</v>
      </c>
      <c r="C177" s="51">
        <f>SUM(C174:C176)</f>
        <v>1.75</v>
      </c>
      <c r="D177" s="39">
        <f>(J177-I177-H177-G177-E177-F177)/C177</f>
        <v>2496.428571428572</v>
      </c>
      <c r="E177" s="51"/>
      <c r="F177" s="52">
        <f>SUM(F174:F176)</f>
        <v>404.25</v>
      </c>
      <c r="G177" s="39">
        <f>SUM(G174:G176)</f>
        <v>448.28</v>
      </c>
      <c r="H177" s="59"/>
      <c r="I177" s="57"/>
      <c r="J177" s="39">
        <f>SUM(J174:J176)</f>
        <v>5221.2800000000007</v>
      </c>
      <c r="K177" s="39">
        <f t="shared" si="13"/>
        <v>20885.120000000003</v>
      </c>
    </row>
    <row r="178" spans="1:12" ht="13.5" customHeight="1">
      <c r="A178" s="50"/>
      <c r="B178" s="36" t="s">
        <v>50</v>
      </c>
      <c r="C178" s="51"/>
      <c r="D178" s="51"/>
      <c r="E178" s="51"/>
      <c r="F178" s="52"/>
      <c r="G178" s="57"/>
      <c r="H178" s="57"/>
      <c r="I178" s="57"/>
      <c r="J178" s="51"/>
      <c r="K178" s="42"/>
    </row>
    <row r="179" spans="1:12" s="4" customFormat="1">
      <c r="A179" s="80">
        <v>92</v>
      </c>
      <c r="B179" s="43" t="s">
        <v>185</v>
      </c>
      <c r="C179" s="53">
        <v>0.75</v>
      </c>
      <c r="D179" s="53">
        <v>2671.66</v>
      </c>
      <c r="E179" s="53"/>
      <c r="F179" s="54">
        <v>274.13</v>
      </c>
      <c r="G179" s="57"/>
      <c r="H179" s="57"/>
      <c r="I179" s="57"/>
      <c r="J179" s="41">
        <f>(D179*C179)+(H179+E179+I179+G179+F179)</f>
        <v>2277.875</v>
      </c>
      <c r="K179" s="42">
        <f t="shared" si="13"/>
        <v>9111.5</v>
      </c>
      <c r="L179" s="1"/>
    </row>
    <row r="180" spans="1:12" s="4" customFormat="1">
      <c r="A180" s="80">
        <v>93</v>
      </c>
      <c r="B180" s="43" t="s">
        <v>299</v>
      </c>
      <c r="C180" s="53">
        <v>1</v>
      </c>
      <c r="D180" s="53">
        <v>2281.25</v>
      </c>
      <c r="E180" s="53"/>
      <c r="F180" s="54">
        <v>684.375</v>
      </c>
      <c r="G180" s="57"/>
      <c r="H180" s="57"/>
      <c r="I180" s="57"/>
      <c r="J180" s="41">
        <f>(D180*C180)+(H180+E180+I180+G180+F180)</f>
        <v>2965.625</v>
      </c>
      <c r="K180" s="42">
        <f t="shared" si="13"/>
        <v>11862.5</v>
      </c>
      <c r="L180" s="1"/>
    </row>
    <row r="181" spans="1:12">
      <c r="A181" s="50"/>
      <c r="B181" s="55" t="s">
        <v>8</v>
      </c>
      <c r="C181" s="51">
        <f>SUM(C179:C180)</f>
        <v>1.75</v>
      </c>
      <c r="D181" s="39">
        <f>(J181-I181-H181-G181-E181-F181)/C181</f>
        <v>2448.5685714285714</v>
      </c>
      <c r="E181" s="51"/>
      <c r="F181" s="52">
        <f>SUM(F179:F180)</f>
        <v>958.505</v>
      </c>
      <c r="G181" s="57"/>
      <c r="H181" s="57"/>
      <c r="I181" s="57"/>
      <c r="J181" s="51">
        <f>SUM(J179:J180)</f>
        <v>5243.5</v>
      </c>
      <c r="K181" s="39">
        <f t="shared" si="13"/>
        <v>20974</v>
      </c>
    </row>
    <row r="182" spans="1:12" ht="12.75" customHeight="1">
      <c r="A182" s="50"/>
      <c r="B182" s="36" t="s">
        <v>51</v>
      </c>
      <c r="C182" s="51"/>
      <c r="D182" s="51"/>
      <c r="E182" s="51"/>
      <c r="F182" s="52"/>
      <c r="G182" s="57"/>
      <c r="H182" s="57"/>
      <c r="I182" s="57"/>
      <c r="J182" s="51"/>
      <c r="K182" s="42"/>
    </row>
    <row r="183" spans="1:12">
      <c r="A183" s="80">
        <v>94</v>
      </c>
      <c r="B183" s="43" t="s">
        <v>300</v>
      </c>
      <c r="C183" s="53">
        <v>0.25</v>
      </c>
      <c r="D183" s="53">
        <v>2950</v>
      </c>
      <c r="E183" s="53"/>
      <c r="F183" s="54">
        <v>221.25</v>
      </c>
      <c r="G183" s="57"/>
      <c r="H183" s="57"/>
      <c r="I183" s="57"/>
      <c r="J183" s="41">
        <f>(D183*C183)+(H183+E183+I183+G183+F183)</f>
        <v>958.75</v>
      </c>
      <c r="K183" s="42">
        <f t="shared" si="13"/>
        <v>3835</v>
      </c>
    </row>
    <row r="184" spans="1:12">
      <c r="A184" s="80">
        <v>95</v>
      </c>
      <c r="B184" s="43" t="s">
        <v>301</v>
      </c>
      <c r="C184" s="53">
        <v>0.5</v>
      </c>
      <c r="D184" s="53">
        <v>2406.25</v>
      </c>
      <c r="E184" s="53"/>
      <c r="F184" s="54">
        <v>360.94</v>
      </c>
      <c r="G184" s="57"/>
      <c r="H184" s="57"/>
      <c r="I184" s="57"/>
      <c r="J184" s="41">
        <f>(D184*C184)+(H184+E184+I184+G184+F184)</f>
        <v>1564.0650000000001</v>
      </c>
      <c r="K184" s="42">
        <f t="shared" si="13"/>
        <v>6256.26</v>
      </c>
    </row>
    <row r="185" spans="1:12" ht="14.25" customHeight="1">
      <c r="A185" s="50"/>
      <c r="B185" s="55" t="s">
        <v>8</v>
      </c>
      <c r="C185" s="51">
        <v>0.75</v>
      </c>
      <c r="D185" s="39">
        <f>(J185-I185-H185-G185-E185-F185)/C185</f>
        <v>2587.5</v>
      </c>
      <c r="E185" s="51"/>
      <c r="F185" s="52">
        <f>SUM(F183:F184)</f>
        <v>582.19000000000005</v>
      </c>
      <c r="G185" s="57"/>
      <c r="H185" s="57"/>
      <c r="I185" s="57"/>
      <c r="J185" s="51">
        <f>SUM(J183:J184)</f>
        <v>2522.8150000000001</v>
      </c>
      <c r="K185" s="39">
        <f t="shared" si="13"/>
        <v>10091.26</v>
      </c>
    </row>
    <row r="186" spans="1:12" ht="25.5" customHeight="1">
      <c r="A186" s="50"/>
      <c r="B186" s="36" t="s">
        <v>394</v>
      </c>
      <c r="C186" s="51"/>
      <c r="D186" s="51"/>
      <c r="E186" s="51"/>
      <c r="F186" s="52"/>
      <c r="G186" s="51"/>
      <c r="H186" s="51"/>
      <c r="I186" s="51"/>
      <c r="J186" s="51"/>
      <c r="K186" s="42"/>
    </row>
    <row r="187" spans="1:12">
      <c r="A187" s="80">
        <v>96</v>
      </c>
      <c r="B187" s="43" t="s">
        <v>250</v>
      </c>
      <c r="C187" s="53">
        <v>0.75</v>
      </c>
      <c r="D187" s="53">
        <v>2532.5</v>
      </c>
      <c r="E187" s="53"/>
      <c r="F187" s="54">
        <v>126.629</v>
      </c>
      <c r="G187" s="57"/>
      <c r="H187" s="57"/>
      <c r="I187" s="57"/>
      <c r="J187" s="41">
        <f>(D187*C187)+(H187+E187+I187+G187+F187)</f>
        <v>2026.0039999999999</v>
      </c>
      <c r="K187" s="42">
        <f t="shared" si="13"/>
        <v>8104.0159999999996</v>
      </c>
    </row>
    <row r="188" spans="1:12">
      <c r="A188" s="80">
        <v>97</v>
      </c>
      <c r="B188" s="43" t="s">
        <v>404</v>
      </c>
      <c r="C188" s="53">
        <v>0.25</v>
      </c>
      <c r="D188" s="53">
        <v>3158.75</v>
      </c>
      <c r="E188" s="53"/>
      <c r="F188" s="54">
        <v>236.91</v>
      </c>
      <c r="G188" s="57"/>
      <c r="H188" s="57"/>
      <c r="I188" s="57"/>
      <c r="J188" s="41">
        <f>(D188*C188)+(H188+E188+I188+G188+F188)</f>
        <v>1026.5975000000001</v>
      </c>
      <c r="K188" s="42">
        <f t="shared" si="13"/>
        <v>4106.3900000000003</v>
      </c>
    </row>
    <row r="189" spans="1:12">
      <c r="A189" s="80">
        <v>98</v>
      </c>
      <c r="B189" s="43" t="s">
        <v>302</v>
      </c>
      <c r="C189" s="53">
        <v>1</v>
      </c>
      <c r="D189" s="53">
        <v>2281.25</v>
      </c>
      <c r="E189" s="53"/>
      <c r="F189" s="54">
        <v>684.37699999999995</v>
      </c>
      <c r="G189" s="57"/>
      <c r="H189" s="57"/>
      <c r="I189" s="57"/>
      <c r="J189" s="41">
        <f>(D189*C189)+(H189+E189+I189+G189+F189)</f>
        <v>2965.627</v>
      </c>
      <c r="K189" s="42">
        <f t="shared" si="13"/>
        <v>11862.508</v>
      </c>
    </row>
    <row r="190" spans="1:12">
      <c r="A190" s="80">
        <v>99</v>
      </c>
      <c r="B190" s="43" t="s">
        <v>303</v>
      </c>
      <c r="C190" s="53">
        <v>1.5</v>
      </c>
      <c r="D190" s="53">
        <v>2276.66</v>
      </c>
      <c r="E190" s="53"/>
      <c r="F190" s="54">
        <v>822.76</v>
      </c>
      <c r="G190" s="57"/>
      <c r="H190" s="41">
        <v>341.51</v>
      </c>
      <c r="I190" s="57"/>
      <c r="J190" s="41">
        <f>(D190*C190)+(H190+E190+I190+G190+F190)</f>
        <v>4579.26</v>
      </c>
      <c r="K190" s="42">
        <f t="shared" si="13"/>
        <v>18317.04</v>
      </c>
    </row>
    <row r="191" spans="1:12" ht="14.25" customHeight="1">
      <c r="A191" s="80">
        <v>100</v>
      </c>
      <c r="B191" s="43" t="s">
        <v>161</v>
      </c>
      <c r="C191" s="53">
        <v>0.75</v>
      </c>
      <c r="D191" s="53">
        <v>1671.6</v>
      </c>
      <c r="E191" s="53"/>
      <c r="F191" s="54"/>
      <c r="G191" s="57"/>
      <c r="H191" s="41">
        <v>125.37</v>
      </c>
      <c r="I191" s="57"/>
      <c r="J191" s="41">
        <f>(D191*C191)+(H191+E191+I191+G191+F191)</f>
        <v>1379.0699999999997</v>
      </c>
      <c r="K191" s="42">
        <f t="shared" si="13"/>
        <v>5516.2799999999988</v>
      </c>
    </row>
    <row r="192" spans="1:12" ht="13.5" customHeight="1">
      <c r="A192" s="50"/>
      <c r="B192" s="55" t="s">
        <v>8</v>
      </c>
      <c r="C192" s="51">
        <f>SUM(C187:C191)</f>
        <v>4.25</v>
      </c>
      <c r="D192" s="39">
        <f>(J192-I192-H192-G192-E192-F192)/C192</f>
        <v>2268.0005882352943</v>
      </c>
      <c r="E192" s="51"/>
      <c r="F192" s="52">
        <f>SUM(F187:F191)</f>
        <v>1870.6759999999999</v>
      </c>
      <c r="G192" s="57"/>
      <c r="H192" s="39">
        <f>SUM(H189:H191)</f>
        <v>466.88</v>
      </c>
      <c r="I192" s="57"/>
      <c r="J192" s="51">
        <f>SUM(J187:J191)</f>
        <v>11976.558499999999</v>
      </c>
      <c r="K192" s="39">
        <f t="shared" si="13"/>
        <v>47906.233999999997</v>
      </c>
    </row>
    <row r="193" spans="1:11" ht="13.5">
      <c r="A193" s="50"/>
      <c r="B193" s="36" t="s">
        <v>52</v>
      </c>
      <c r="C193" s="51"/>
      <c r="D193" s="51"/>
      <c r="E193" s="51"/>
      <c r="F193" s="52"/>
      <c r="G193" s="51"/>
      <c r="H193" s="51"/>
      <c r="I193" s="51"/>
      <c r="J193" s="51"/>
      <c r="K193" s="42"/>
    </row>
    <row r="194" spans="1:11" ht="12.75" customHeight="1">
      <c r="A194" s="80">
        <v>101</v>
      </c>
      <c r="B194" s="43" t="s">
        <v>304</v>
      </c>
      <c r="C194" s="53">
        <v>1</v>
      </c>
      <c r="D194" s="53">
        <v>3790.5</v>
      </c>
      <c r="E194" s="53"/>
      <c r="F194" s="54">
        <v>1137.1500000000001</v>
      </c>
      <c r="G194" s="57"/>
      <c r="H194" s="41"/>
      <c r="I194" s="57"/>
      <c r="J194" s="41">
        <f>(D194*C194)+(H194+E194+I194+G194+F194)</f>
        <v>4927.6499999999996</v>
      </c>
      <c r="K194" s="42">
        <f t="shared" si="13"/>
        <v>19710.599999999999</v>
      </c>
    </row>
    <row r="195" spans="1:11">
      <c r="A195" s="80">
        <v>102</v>
      </c>
      <c r="B195" s="43" t="s">
        <v>200</v>
      </c>
      <c r="C195" s="53">
        <v>1</v>
      </c>
      <c r="D195" s="53">
        <v>2406.25</v>
      </c>
      <c r="E195" s="53"/>
      <c r="F195" s="54">
        <v>721.88</v>
      </c>
      <c r="G195" s="57"/>
      <c r="H195" s="41"/>
      <c r="I195" s="57"/>
      <c r="J195" s="41">
        <f>(D195*C195)+(H195+E195+I195+G195+F195)</f>
        <v>3128.13</v>
      </c>
      <c r="K195" s="42">
        <f t="shared" si="13"/>
        <v>12512.52</v>
      </c>
    </row>
    <row r="196" spans="1:11" ht="15" customHeight="1">
      <c r="A196" s="80"/>
      <c r="B196" s="55" t="s">
        <v>8</v>
      </c>
      <c r="C196" s="51">
        <v>2</v>
      </c>
      <c r="D196" s="39">
        <f>(J196-I196-H196-G196-E196-F196)/C196</f>
        <v>3098.375</v>
      </c>
      <c r="E196" s="51"/>
      <c r="F196" s="52">
        <f>SUM(F194:F195)</f>
        <v>1859.0300000000002</v>
      </c>
      <c r="G196" s="59"/>
      <c r="H196" s="39"/>
      <c r="I196" s="59"/>
      <c r="J196" s="39">
        <f>SUM(J194:J195)</f>
        <v>8055.78</v>
      </c>
      <c r="K196" s="39">
        <f t="shared" si="13"/>
        <v>32223.119999999999</v>
      </c>
    </row>
    <row r="197" spans="1:11" ht="12.75" customHeight="1">
      <c r="A197" s="80"/>
      <c r="B197" s="36" t="s">
        <v>53</v>
      </c>
      <c r="C197" s="53"/>
      <c r="D197" s="53"/>
      <c r="E197" s="53"/>
      <c r="F197" s="54"/>
      <c r="G197" s="57"/>
      <c r="H197" s="41"/>
      <c r="I197" s="57"/>
      <c r="J197" s="41"/>
      <c r="K197" s="42"/>
    </row>
    <row r="198" spans="1:11" ht="15.75" customHeight="1">
      <c r="A198" s="80">
        <v>103</v>
      </c>
      <c r="B198" s="55" t="s">
        <v>200</v>
      </c>
      <c r="C198" s="51">
        <v>2</v>
      </c>
      <c r="D198" s="51">
        <v>2017.5</v>
      </c>
      <c r="E198" s="51"/>
      <c r="F198" s="52">
        <v>1210.5</v>
      </c>
      <c r="G198" s="59"/>
      <c r="H198" s="50"/>
      <c r="I198" s="59"/>
      <c r="J198" s="39">
        <f>(D198*C198)+(H198+E198+I198+G198+F198)</f>
        <v>5245.5</v>
      </c>
      <c r="K198" s="39">
        <f t="shared" si="13"/>
        <v>20982</v>
      </c>
    </row>
    <row r="199" spans="1:11" ht="13.5">
      <c r="A199" s="50"/>
      <c r="B199" s="36" t="s">
        <v>54</v>
      </c>
      <c r="C199" s="51"/>
      <c r="D199" s="51"/>
      <c r="E199" s="51"/>
      <c r="F199" s="52"/>
      <c r="G199" s="51"/>
      <c r="H199" s="51"/>
      <c r="I199" s="51"/>
      <c r="J199" s="51"/>
      <c r="K199" s="42"/>
    </row>
    <row r="200" spans="1:11">
      <c r="A200" s="80">
        <v>104</v>
      </c>
      <c r="B200" s="43" t="s">
        <v>305</v>
      </c>
      <c r="C200" s="53">
        <v>1.25</v>
      </c>
      <c r="D200" s="53">
        <v>3283.24</v>
      </c>
      <c r="E200" s="53"/>
      <c r="F200" s="54">
        <v>1231.21</v>
      </c>
      <c r="G200" s="57"/>
      <c r="H200" s="41"/>
      <c r="I200" s="57"/>
      <c r="J200" s="41">
        <f>(D200*C200)+(H200+E200+I200+G200+F200)</f>
        <v>5335.2599999999993</v>
      </c>
      <c r="K200" s="42">
        <f t="shared" si="13"/>
        <v>21341.039999999997</v>
      </c>
    </row>
    <row r="201" spans="1:11">
      <c r="A201" s="80">
        <v>105</v>
      </c>
      <c r="B201" s="43" t="s">
        <v>306</v>
      </c>
      <c r="C201" s="53">
        <v>1</v>
      </c>
      <c r="D201" s="53">
        <v>3262.5</v>
      </c>
      <c r="E201" s="53"/>
      <c r="F201" s="54">
        <v>820.82</v>
      </c>
      <c r="G201" s="57"/>
      <c r="H201" s="41"/>
      <c r="I201" s="57"/>
      <c r="J201" s="41">
        <f>(D201*C201)+(H201+E201+I201+G201+F201)</f>
        <v>4083.32</v>
      </c>
      <c r="K201" s="42">
        <f t="shared" si="13"/>
        <v>16333.28</v>
      </c>
    </row>
    <row r="202" spans="1:11" ht="15.75" customHeight="1">
      <c r="A202" s="80">
        <v>106</v>
      </c>
      <c r="B202" s="43" t="s">
        <v>307</v>
      </c>
      <c r="C202" s="53">
        <v>2.5</v>
      </c>
      <c r="D202" s="53">
        <v>2456.75</v>
      </c>
      <c r="E202" s="53"/>
      <c r="F202" s="54">
        <v>1842.57</v>
      </c>
      <c r="G202" s="57"/>
      <c r="H202" s="41">
        <v>614.19000000000005</v>
      </c>
      <c r="I202" s="57"/>
      <c r="J202" s="41">
        <f>(D202*C202)+(H202+E202+I202+G202+F202)</f>
        <v>8598.6350000000002</v>
      </c>
      <c r="K202" s="42">
        <f t="shared" si="13"/>
        <v>34394.54</v>
      </c>
    </row>
    <row r="203" spans="1:11" ht="15" customHeight="1">
      <c r="A203" s="80">
        <v>107</v>
      </c>
      <c r="B203" s="43" t="s">
        <v>161</v>
      </c>
      <c r="C203" s="53">
        <v>0.75</v>
      </c>
      <c r="D203" s="53">
        <v>1671.6</v>
      </c>
      <c r="E203" s="53"/>
      <c r="F203" s="54"/>
      <c r="G203" s="57"/>
      <c r="H203" s="41">
        <v>125.37</v>
      </c>
      <c r="I203" s="57"/>
      <c r="J203" s="41">
        <f>(D203*C203)+(H203+E203+I203+G203+F203)</f>
        <v>1379.0699999999997</v>
      </c>
      <c r="K203" s="42">
        <f t="shared" si="13"/>
        <v>5516.2799999999988</v>
      </c>
    </row>
    <row r="204" spans="1:11">
      <c r="A204" s="50"/>
      <c r="B204" s="55" t="s">
        <v>8</v>
      </c>
      <c r="C204" s="51">
        <f>SUM(C200:C203)</f>
        <v>5.5</v>
      </c>
      <c r="D204" s="39">
        <f>(J204-I204-H204-G204-E204-F204)/C204</f>
        <v>2684.022727272727</v>
      </c>
      <c r="E204" s="51"/>
      <c r="F204" s="52">
        <f>SUM(F200:F203)</f>
        <v>3894.6000000000004</v>
      </c>
      <c r="G204" s="57"/>
      <c r="H204" s="39">
        <f>SUM(H200:H203)</f>
        <v>739.56000000000006</v>
      </c>
      <c r="I204" s="57"/>
      <c r="J204" s="51">
        <f>SUM(J200:J203)</f>
        <v>19396.285</v>
      </c>
      <c r="K204" s="39">
        <f t="shared" si="13"/>
        <v>77585.14</v>
      </c>
    </row>
    <row r="205" spans="1:11" ht="14.25" customHeight="1">
      <c r="A205" s="50"/>
      <c r="B205" s="36" t="s">
        <v>55</v>
      </c>
      <c r="C205" s="51"/>
      <c r="D205" s="51"/>
      <c r="E205" s="51"/>
      <c r="F205" s="52"/>
      <c r="G205" s="51"/>
      <c r="H205" s="51"/>
      <c r="I205" s="51"/>
      <c r="J205" s="51"/>
      <c r="K205" s="42"/>
    </row>
    <row r="206" spans="1:11" ht="13.5" customHeight="1">
      <c r="A206" s="80">
        <v>108</v>
      </c>
      <c r="B206" s="43" t="s">
        <v>308</v>
      </c>
      <c r="C206" s="53">
        <v>0.5</v>
      </c>
      <c r="D206" s="53">
        <v>2532.5</v>
      </c>
      <c r="E206" s="53"/>
      <c r="F206" s="54">
        <v>379.88</v>
      </c>
      <c r="G206" s="57"/>
      <c r="H206" s="41"/>
      <c r="I206" s="57"/>
      <c r="J206" s="41">
        <f>(D206*C206)+(H206+E206+I206+G206+F206)</f>
        <v>1646.13</v>
      </c>
      <c r="K206" s="42">
        <f t="shared" si="13"/>
        <v>6584.52</v>
      </c>
    </row>
    <row r="207" spans="1:11" ht="14.25" customHeight="1">
      <c r="A207" s="80">
        <v>109</v>
      </c>
      <c r="B207" s="43" t="s">
        <v>200</v>
      </c>
      <c r="C207" s="53">
        <v>0.5</v>
      </c>
      <c r="D207" s="53">
        <v>2281.25</v>
      </c>
      <c r="E207" s="53"/>
      <c r="F207" s="54">
        <v>342.18</v>
      </c>
      <c r="G207" s="57"/>
      <c r="H207" s="41"/>
      <c r="I207" s="57"/>
      <c r="J207" s="41">
        <f>(D207*C207)+(H207+E207+I207+G207+F207)</f>
        <v>1482.8050000000001</v>
      </c>
      <c r="K207" s="42">
        <f t="shared" si="13"/>
        <v>5931.22</v>
      </c>
    </row>
    <row r="208" spans="1:11" ht="12" customHeight="1">
      <c r="A208" s="50"/>
      <c r="B208" s="55" t="s">
        <v>8</v>
      </c>
      <c r="C208" s="51">
        <f>SUM(C206:C207)</f>
        <v>1</v>
      </c>
      <c r="D208" s="39">
        <f>(J208-I208-H208-G208-E208-F208)/C208</f>
        <v>2406.8750000000005</v>
      </c>
      <c r="E208" s="51"/>
      <c r="F208" s="52">
        <f>SUM(F206:F207)</f>
        <v>722.06</v>
      </c>
      <c r="G208" s="57"/>
      <c r="H208" s="41"/>
      <c r="I208" s="57"/>
      <c r="J208" s="51">
        <f>SUM(J206:J207)</f>
        <v>3128.9350000000004</v>
      </c>
      <c r="K208" s="39">
        <f t="shared" si="13"/>
        <v>12515.740000000002</v>
      </c>
    </row>
    <row r="209" spans="1:12" ht="12.75" customHeight="1">
      <c r="A209" s="50"/>
      <c r="B209" s="36" t="s">
        <v>56</v>
      </c>
      <c r="C209" s="51"/>
      <c r="D209" s="51"/>
      <c r="E209" s="51"/>
      <c r="F209" s="52"/>
      <c r="G209" s="51"/>
      <c r="H209" s="51"/>
      <c r="I209" s="51"/>
      <c r="J209" s="51"/>
      <c r="K209" s="42"/>
    </row>
    <row r="210" spans="1:12">
      <c r="A210" s="80">
        <v>110</v>
      </c>
      <c r="B210" s="43" t="s">
        <v>57</v>
      </c>
      <c r="C210" s="53">
        <v>1.5</v>
      </c>
      <c r="D210" s="53">
        <v>2741.25</v>
      </c>
      <c r="E210" s="53"/>
      <c r="F210" s="54">
        <v>1233.56</v>
      </c>
      <c r="G210" s="57"/>
      <c r="H210" s="41"/>
      <c r="I210" s="57"/>
      <c r="J210" s="41">
        <f>(D210*C210)+(H210+E210+I210+G210+F210)</f>
        <v>5345.4349999999995</v>
      </c>
      <c r="K210" s="42">
        <f t="shared" si="13"/>
        <v>21381.739999999998</v>
      </c>
    </row>
    <row r="211" spans="1:12">
      <c r="A211" s="80">
        <v>111</v>
      </c>
      <c r="B211" s="43" t="s">
        <v>200</v>
      </c>
      <c r="C211" s="53">
        <v>1.5</v>
      </c>
      <c r="D211" s="53">
        <v>2149.37</v>
      </c>
      <c r="E211" s="53"/>
      <c r="F211" s="54">
        <v>664.59799999999996</v>
      </c>
      <c r="G211" s="57"/>
      <c r="H211" s="41"/>
      <c r="I211" s="57"/>
      <c r="J211" s="41">
        <f>(D211*C211)+(H211+E211+I211+G211+F211)</f>
        <v>3888.6529999999998</v>
      </c>
      <c r="K211" s="42">
        <f t="shared" si="13"/>
        <v>15554.611999999999</v>
      </c>
    </row>
    <row r="212" spans="1:12">
      <c r="A212" s="50"/>
      <c r="B212" s="55" t="s">
        <v>8</v>
      </c>
      <c r="C212" s="51">
        <f>SUM(C210:C211)</f>
        <v>3</v>
      </c>
      <c r="D212" s="39">
        <f>(J212-I212-H212-G212-E212-F212)/C212</f>
        <v>2445.31</v>
      </c>
      <c r="E212" s="51"/>
      <c r="F212" s="52">
        <f>SUM(F210:F211)</f>
        <v>1898.1579999999999</v>
      </c>
      <c r="G212" s="57"/>
      <c r="H212" s="41"/>
      <c r="I212" s="57"/>
      <c r="J212" s="51">
        <f>SUM(J210:J211)</f>
        <v>9234.0879999999997</v>
      </c>
      <c r="K212" s="39">
        <f t="shared" si="13"/>
        <v>36936.351999999999</v>
      </c>
    </row>
    <row r="213" spans="1:12" ht="15" customHeight="1">
      <c r="A213" s="50"/>
      <c r="B213" s="36" t="s">
        <v>59</v>
      </c>
      <c r="C213" s="51"/>
      <c r="D213" s="51"/>
      <c r="E213" s="51"/>
      <c r="F213" s="52"/>
      <c r="G213" s="51"/>
      <c r="H213" s="51"/>
      <c r="I213" s="51"/>
      <c r="J213" s="51"/>
      <c r="K213" s="42"/>
    </row>
    <row r="214" spans="1:12" ht="12.75" customHeight="1">
      <c r="A214" s="80">
        <v>112</v>
      </c>
      <c r="B214" s="43" t="s">
        <v>309</v>
      </c>
      <c r="C214" s="53">
        <v>1</v>
      </c>
      <c r="D214" s="53">
        <v>3158.75</v>
      </c>
      <c r="E214" s="53"/>
      <c r="F214" s="54">
        <v>631.75</v>
      </c>
      <c r="G214" s="57"/>
      <c r="H214" s="41"/>
      <c r="I214" s="57"/>
      <c r="J214" s="41">
        <f>(D214*C214)+(H214+E214+I214+G214+F214)</f>
        <v>3790.5</v>
      </c>
      <c r="K214" s="42">
        <f t="shared" si="13"/>
        <v>15162</v>
      </c>
      <c r="L214" s="6"/>
    </row>
    <row r="215" spans="1:12" ht="15.75" customHeight="1">
      <c r="A215" s="80">
        <v>113</v>
      </c>
      <c r="B215" s="43" t="s">
        <v>310</v>
      </c>
      <c r="C215" s="53">
        <v>1</v>
      </c>
      <c r="D215" s="53">
        <v>2281.25</v>
      </c>
      <c r="E215" s="53"/>
      <c r="F215" s="54">
        <v>684.38</v>
      </c>
      <c r="G215" s="57"/>
      <c r="H215" s="41"/>
      <c r="I215" s="57"/>
      <c r="J215" s="41">
        <f>(D215*C215)+(H215+E215+I215+G215+F215)</f>
        <v>2965.63</v>
      </c>
      <c r="K215" s="42">
        <f t="shared" si="13"/>
        <v>11862.52</v>
      </c>
    </row>
    <row r="216" spans="1:12">
      <c r="A216" s="50"/>
      <c r="B216" s="55" t="s">
        <v>8</v>
      </c>
      <c r="C216" s="51">
        <f>SUM(C214:C215)</f>
        <v>2</v>
      </c>
      <c r="D216" s="39">
        <f>(J216-I216-H216-G216-E216-F216)/C216</f>
        <v>2720</v>
      </c>
      <c r="E216" s="51"/>
      <c r="F216" s="52">
        <f>SUM(F214:F215)</f>
        <v>1316.13</v>
      </c>
      <c r="G216" s="57"/>
      <c r="H216" s="41"/>
      <c r="I216" s="57"/>
      <c r="J216" s="51">
        <f>SUM(J214:J215)</f>
        <v>6756.13</v>
      </c>
      <c r="K216" s="39">
        <f t="shared" si="13"/>
        <v>27024.52</v>
      </c>
    </row>
    <row r="217" spans="1:12" ht="12" customHeight="1">
      <c r="A217" s="50"/>
      <c r="B217" s="36" t="s">
        <v>60</v>
      </c>
      <c r="C217" s="51"/>
      <c r="D217" s="51"/>
      <c r="E217" s="51"/>
      <c r="F217" s="52"/>
      <c r="G217" s="51"/>
      <c r="H217" s="51"/>
      <c r="I217" s="51"/>
      <c r="J217" s="51"/>
      <c r="K217" s="42"/>
    </row>
    <row r="218" spans="1:12">
      <c r="A218" s="80">
        <v>114</v>
      </c>
      <c r="B218" s="43" t="s">
        <v>311</v>
      </c>
      <c r="C218" s="53">
        <v>2</v>
      </c>
      <c r="D218" s="53">
        <v>3158.75</v>
      </c>
      <c r="E218" s="53"/>
      <c r="F218" s="54">
        <v>1579.38</v>
      </c>
      <c r="G218" s="57"/>
      <c r="H218" s="41"/>
      <c r="I218" s="57"/>
      <c r="J218" s="41">
        <f>(D218*C218)+(H218+E218+I218+G218+F218)</f>
        <v>7896.88</v>
      </c>
      <c r="K218" s="42">
        <f t="shared" si="13"/>
        <v>31587.52</v>
      </c>
    </row>
    <row r="219" spans="1:12">
      <c r="A219" s="80">
        <v>115</v>
      </c>
      <c r="B219" s="43" t="s">
        <v>200</v>
      </c>
      <c r="C219" s="53">
        <v>2</v>
      </c>
      <c r="D219" s="53">
        <v>2149.37</v>
      </c>
      <c r="E219" s="53"/>
      <c r="F219" s="54">
        <v>684.38</v>
      </c>
      <c r="G219" s="57"/>
      <c r="H219" s="41"/>
      <c r="I219" s="57"/>
      <c r="J219" s="41">
        <f>(D219*C219)+(H219+E219+I219+G219+F219)</f>
        <v>4983.12</v>
      </c>
      <c r="K219" s="42">
        <f t="shared" si="13"/>
        <v>19932.48</v>
      </c>
    </row>
    <row r="220" spans="1:12" ht="13.5" customHeight="1">
      <c r="A220" s="80"/>
      <c r="B220" s="55" t="s">
        <v>8</v>
      </c>
      <c r="C220" s="51">
        <f>SUM(C218:C219)</f>
        <v>4</v>
      </c>
      <c r="D220" s="39">
        <f>(J220-I220-H220-G220-E220-F220)/C220</f>
        <v>2654.06</v>
      </c>
      <c r="E220" s="51"/>
      <c r="F220" s="52">
        <f>SUM(F218:F219)</f>
        <v>2263.7600000000002</v>
      </c>
      <c r="G220" s="57"/>
      <c r="H220" s="41"/>
      <c r="I220" s="57"/>
      <c r="J220" s="51">
        <f>SUM(J218:J219)</f>
        <v>12880</v>
      </c>
      <c r="K220" s="39">
        <f t="shared" si="13"/>
        <v>51520</v>
      </c>
    </row>
    <row r="221" spans="1:12" ht="12" customHeight="1">
      <c r="A221" s="50"/>
      <c r="B221" s="36" t="s">
        <v>61</v>
      </c>
      <c r="C221" s="51"/>
      <c r="D221" s="51"/>
      <c r="E221" s="51"/>
      <c r="F221" s="52"/>
      <c r="G221" s="51"/>
      <c r="H221" s="51"/>
      <c r="I221" s="51"/>
      <c r="J221" s="51"/>
      <c r="K221" s="42"/>
    </row>
    <row r="222" spans="1:12">
      <c r="A222" s="80">
        <v>116</v>
      </c>
      <c r="B222" s="43" t="s">
        <v>312</v>
      </c>
      <c r="C222" s="53">
        <v>1.5</v>
      </c>
      <c r="D222" s="53">
        <v>2880.2</v>
      </c>
      <c r="E222" s="53"/>
      <c r="F222" s="54">
        <v>589.94000000000005</v>
      </c>
      <c r="G222" s="57"/>
      <c r="H222" s="41"/>
      <c r="I222" s="57"/>
      <c r="J222" s="41">
        <f>(D222*C222)+(H222+E222+I222+G222+F222)</f>
        <v>4910.24</v>
      </c>
      <c r="K222" s="42">
        <f t="shared" ref="K222:K285" si="19">J222*4</f>
        <v>19640.96</v>
      </c>
    </row>
    <row r="223" spans="1:12">
      <c r="A223" s="80">
        <v>117</v>
      </c>
      <c r="B223" s="43" t="s">
        <v>200</v>
      </c>
      <c r="C223" s="53">
        <v>1.5</v>
      </c>
      <c r="D223" s="53">
        <v>2142.5</v>
      </c>
      <c r="E223" s="53"/>
      <c r="F223" s="54">
        <v>321.38</v>
      </c>
      <c r="G223" s="57"/>
      <c r="H223" s="57"/>
      <c r="I223" s="57"/>
      <c r="J223" s="41">
        <f>(D223*C223)+(H223+E223+I223+G223+F223)</f>
        <v>3535.13</v>
      </c>
      <c r="K223" s="42">
        <f t="shared" si="19"/>
        <v>14140.52</v>
      </c>
    </row>
    <row r="224" spans="1:12">
      <c r="A224" s="80"/>
      <c r="B224" s="55" t="s">
        <v>8</v>
      </c>
      <c r="C224" s="51">
        <f>C222+C223</f>
        <v>3</v>
      </c>
      <c r="D224" s="39">
        <f>(J224-I224-H224-G224-E224-F224)/C224</f>
        <v>2511.35</v>
      </c>
      <c r="E224" s="51"/>
      <c r="F224" s="51">
        <f>SUM(F222:F223)</f>
        <v>911.32</v>
      </c>
      <c r="G224" s="41"/>
      <c r="H224" s="41"/>
      <c r="I224" s="41"/>
      <c r="J224" s="51">
        <f>J222+J223</f>
        <v>8445.369999999999</v>
      </c>
      <c r="K224" s="39">
        <f t="shared" si="19"/>
        <v>33781.479999999996</v>
      </c>
    </row>
    <row r="225" spans="1:11" ht="13.5" customHeight="1">
      <c r="A225" s="50"/>
      <c r="B225" s="36" t="s">
        <v>62</v>
      </c>
      <c r="C225" s="51"/>
      <c r="D225" s="51"/>
      <c r="E225" s="51"/>
      <c r="F225" s="52"/>
      <c r="G225" s="51"/>
      <c r="H225" s="51"/>
      <c r="I225" s="51"/>
      <c r="J225" s="51"/>
      <c r="K225" s="42"/>
    </row>
    <row r="226" spans="1:11">
      <c r="A226" s="80">
        <v>118</v>
      </c>
      <c r="B226" s="43" t="s">
        <v>313</v>
      </c>
      <c r="C226" s="53">
        <v>1</v>
      </c>
      <c r="D226" s="53">
        <v>3158.75</v>
      </c>
      <c r="E226" s="53"/>
      <c r="F226" s="54">
        <v>1061.3399999999999</v>
      </c>
      <c r="G226" s="41">
        <v>379.05</v>
      </c>
      <c r="H226" s="41"/>
      <c r="I226" s="41"/>
      <c r="J226" s="41">
        <f>(D226*C226)+(H226+E226+I226+G226+F226)</f>
        <v>4599.1399999999994</v>
      </c>
      <c r="K226" s="42">
        <f t="shared" si="19"/>
        <v>18396.559999999998</v>
      </c>
    </row>
    <row r="227" spans="1:11">
      <c r="A227" s="80">
        <v>119</v>
      </c>
      <c r="B227" s="43" t="s">
        <v>200</v>
      </c>
      <c r="C227" s="53">
        <v>1</v>
      </c>
      <c r="D227" s="53">
        <v>2281.25</v>
      </c>
      <c r="E227" s="53"/>
      <c r="F227" s="54">
        <v>511</v>
      </c>
      <c r="G227" s="41">
        <v>273.75</v>
      </c>
      <c r="H227" s="41"/>
      <c r="I227" s="41"/>
      <c r="J227" s="41">
        <f>(D227*C227)+(H227+E227+I227+G227+F227)</f>
        <v>3066</v>
      </c>
      <c r="K227" s="42">
        <f t="shared" si="19"/>
        <v>12264</v>
      </c>
    </row>
    <row r="228" spans="1:11" ht="14.25" customHeight="1">
      <c r="A228" s="80">
        <v>120</v>
      </c>
      <c r="B228" s="43" t="s">
        <v>161</v>
      </c>
      <c r="C228" s="53">
        <v>0.5</v>
      </c>
      <c r="D228" s="53">
        <v>1671.6</v>
      </c>
      <c r="E228" s="53"/>
      <c r="F228" s="54"/>
      <c r="G228" s="42">
        <v>104.47</v>
      </c>
      <c r="H228" s="42">
        <v>94.03</v>
      </c>
      <c r="I228" s="41"/>
      <c r="J228" s="41">
        <f>(D228*C228)+(H228+E228+I228+G228+F228)</f>
        <v>1034.3</v>
      </c>
      <c r="K228" s="42">
        <f t="shared" si="19"/>
        <v>4137.2</v>
      </c>
    </row>
    <row r="229" spans="1:11">
      <c r="A229" s="80"/>
      <c r="B229" s="55" t="s">
        <v>8</v>
      </c>
      <c r="C229" s="51">
        <f>SUM(C226:C228)</f>
        <v>2.5</v>
      </c>
      <c r="D229" s="39">
        <f>(J229-I229-H229-G229-E229-F229)/C229</f>
        <v>2510.3199999999988</v>
      </c>
      <c r="E229" s="51"/>
      <c r="F229" s="52">
        <f>SUM(F226:F228)</f>
        <v>1572.34</v>
      </c>
      <c r="G229" s="39">
        <f>SUM(G226:G228)</f>
        <v>757.27</v>
      </c>
      <c r="H229" s="39">
        <f>SUM(H226:H228)</f>
        <v>94.03</v>
      </c>
      <c r="I229" s="41"/>
      <c r="J229" s="51">
        <f>SUM(J226:J228)</f>
        <v>8699.4399999999987</v>
      </c>
      <c r="K229" s="39">
        <f t="shared" si="19"/>
        <v>34797.759999999995</v>
      </c>
    </row>
    <row r="230" spans="1:11" ht="12.75" customHeight="1">
      <c r="A230" s="50"/>
      <c r="B230" s="36" t="s">
        <v>63</v>
      </c>
      <c r="C230" s="51"/>
      <c r="D230" s="51"/>
      <c r="E230" s="51"/>
      <c r="F230" s="52"/>
      <c r="G230" s="51"/>
      <c r="H230" s="51"/>
      <c r="I230" s="51"/>
      <c r="J230" s="51"/>
      <c r="K230" s="42"/>
    </row>
    <row r="231" spans="1:11">
      <c r="A231" s="80">
        <v>121</v>
      </c>
      <c r="B231" s="43" t="s">
        <v>314</v>
      </c>
      <c r="C231" s="53">
        <v>1</v>
      </c>
      <c r="D231" s="53">
        <v>3158.75</v>
      </c>
      <c r="E231" s="53">
        <v>1516.2</v>
      </c>
      <c r="F231" s="54">
        <v>1402.49</v>
      </c>
      <c r="G231" s="41">
        <v>1516.2</v>
      </c>
      <c r="H231" s="41"/>
      <c r="I231" s="41"/>
      <c r="J231" s="41">
        <f>(D231*C231)+(H231+E231+I231+G231+F231)</f>
        <v>7593.64</v>
      </c>
      <c r="K231" s="42">
        <f t="shared" si="19"/>
        <v>30374.560000000001</v>
      </c>
    </row>
    <row r="232" spans="1:11">
      <c r="A232" s="80">
        <v>122</v>
      </c>
      <c r="B232" s="43" t="s">
        <v>315</v>
      </c>
      <c r="C232" s="53">
        <v>1</v>
      </c>
      <c r="D232" s="53">
        <v>2281.25</v>
      </c>
      <c r="E232" s="53">
        <v>1095</v>
      </c>
      <c r="F232" s="54">
        <v>1012.88</v>
      </c>
      <c r="G232" s="41">
        <v>1095</v>
      </c>
      <c r="H232" s="41"/>
      <c r="I232" s="41"/>
      <c r="J232" s="41">
        <f>(D232*C232)+(H232+E232+I232+G232+F232)</f>
        <v>5484.13</v>
      </c>
      <c r="K232" s="42">
        <f t="shared" si="19"/>
        <v>21936.52</v>
      </c>
    </row>
    <row r="233" spans="1:11">
      <c r="A233" s="80">
        <v>123</v>
      </c>
      <c r="B233" s="124" t="s">
        <v>316</v>
      </c>
      <c r="C233" s="125">
        <v>0.25</v>
      </c>
      <c r="D233" s="125">
        <v>2017.5</v>
      </c>
      <c r="E233" s="62"/>
      <c r="F233" s="96"/>
      <c r="G233" s="125">
        <v>242.1</v>
      </c>
      <c r="H233" s="62"/>
      <c r="I233" s="62"/>
      <c r="J233" s="41">
        <f>(D233*C233)+(H233+E233+I233+G233+F233)</f>
        <v>746.47500000000002</v>
      </c>
      <c r="K233" s="42">
        <f t="shared" si="19"/>
        <v>2985.9</v>
      </c>
    </row>
    <row r="234" spans="1:11" ht="12" customHeight="1">
      <c r="A234" s="50"/>
      <c r="B234" s="55" t="s">
        <v>8</v>
      </c>
      <c r="C234" s="51">
        <f>SUM(C231:C233)</f>
        <v>2.25</v>
      </c>
      <c r="D234" s="39">
        <f>(J234-I234-H234-G234-E234-F234)/C234</f>
        <v>2641.9444444444457</v>
      </c>
      <c r="E234" s="51">
        <f>SUM(E231:E233)</f>
        <v>2611.1999999999998</v>
      </c>
      <c r="F234" s="52">
        <f>SUM(F231:F233)</f>
        <v>2415.37</v>
      </c>
      <c r="G234" s="39">
        <f>SUM(G231:G233)</f>
        <v>2853.2999999999997</v>
      </c>
      <c r="H234" s="41"/>
      <c r="I234" s="41"/>
      <c r="J234" s="51">
        <f>SUM(J231:J233)</f>
        <v>13824.245000000001</v>
      </c>
      <c r="K234" s="39">
        <f t="shared" si="19"/>
        <v>55296.98</v>
      </c>
    </row>
    <row r="235" spans="1:11" ht="12" customHeight="1">
      <c r="A235" s="50"/>
      <c r="B235" s="36" t="s">
        <v>64</v>
      </c>
      <c r="C235" s="51"/>
      <c r="D235" s="51"/>
      <c r="E235" s="51"/>
      <c r="F235" s="52"/>
      <c r="G235" s="51"/>
      <c r="H235" s="51"/>
      <c r="I235" s="51"/>
      <c r="J235" s="51"/>
      <c r="K235" s="42"/>
    </row>
    <row r="236" spans="1:11">
      <c r="A236" s="80">
        <v>124</v>
      </c>
      <c r="B236" s="43" t="s">
        <v>317</v>
      </c>
      <c r="C236" s="53">
        <v>1.75</v>
      </c>
      <c r="D236" s="53">
        <v>3158.75</v>
      </c>
      <c r="E236" s="53"/>
      <c r="F236" s="54">
        <v>1857.35</v>
      </c>
      <c r="G236" s="41">
        <v>663.33</v>
      </c>
      <c r="H236" s="41"/>
      <c r="I236" s="41"/>
      <c r="J236" s="41">
        <f>(D236*C236)+(H236+E236+I236+G236+F236)</f>
        <v>8048.4925000000003</v>
      </c>
      <c r="K236" s="42">
        <f t="shared" si="19"/>
        <v>32193.97</v>
      </c>
    </row>
    <row r="237" spans="1:11">
      <c r="A237" s="80">
        <v>125</v>
      </c>
      <c r="B237" s="43" t="s">
        <v>200</v>
      </c>
      <c r="C237" s="53">
        <v>1.75</v>
      </c>
      <c r="D237" s="53">
        <v>2406.25</v>
      </c>
      <c r="E237" s="53"/>
      <c r="F237" s="54">
        <v>1414.88</v>
      </c>
      <c r="G237" s="41">
        <v>505.31</v>
      </c>
      <c r="H237" s="41"/>
      <c r="I237" s="41"/>
      <c r="J237" s="41">
        <f>(D237*C237)+(H237+E237+I237+G237+F237)</f>
        <v>6131.1275000000005</v>
      </c>
      <c r="K237" s="42">
        <f t="shared" si="19"/>
        <v>24524.510000000002</v>
      </c>
    </row>
    <row r="238" spans="1:11">
      <c r="A238" s="80"/>
      <c r="B238" s="55" t="s">
        <v>8</v>
      </c>
      <c r="C238" s="51">
        <f>SUM(C236:C237)</f>
        <v>3.5</v>
      </c>
      <c r="D238" s="39">
        <f>(J238-I238-H238-G238-E238-F238)/C238</f>
        <v>2782.5000000000005</v>
      </c>
      <c r="E238" s="51"/>
      <c r="F238" s="52">
        <f>SUM(F236:F237)</f>
        <v>3272.23</v>
      </c>
      <c r="G238" s="39">
        <f>SUM(G236:G237)</f>
        <v>1168.6400000000001</v>
      </c>
      <c r="H238" s="41"/>
      <c r="I238" s="41"/>
      <c r="J238" s="51">
        <f>SUM(J236:J237)</f>
        <v>14179.62</v>
      </c>
      <c r="K238" s="39">
        <f t="shared" si="19"/>
        <v>56718.48</v>
      </c>
    </row>
    <row r="239" spans="1:11" ht="11.25" customHeight="1">
      <c r="A239" s="50"/>
      <c r="B239" s="36" t="s">
        <v>65</v>
      </c>
      <c r="C239" s="51"/>
      <c r="D239" s="51"/>
      <c r="E239" s="51"/>
      <c r="F239" s="52"/>
      <c r="G239" s="51"/>
      <c r="H239" s="51"/>
      <c r="I239" s="51"/>
      <c r="J239" s="51"/>
      <c r="K239" s="42"/>
    </row>
    <row r="240" spans="1:11" ht="14.25" customHeight="1">
      <c r="A240" s="80">
        <v>126</v>
      </c>
      <c r="B240" s="43" t="s">
        <v>292</v>
      </c>
      <c r="C240" s="53">
        <v>0.5</v>
      </c>
      <c r="D240" s="53">
        <v>3948.44</v>
      </c>
      <c r="E240" s="53"/>
      <c r="F240" s="54">
        <v>592.27</v>
      </c>
      <c r="G240" s="41"/>
      <c r="H240" s="41"/>
      <c r="I240" s="41"/>
      <c r="J240" s="41">
        <f t="shared" ref="J240:J247" si="20">(D240*C240)+(H240+E240+I240+G240+F240)</f>
        <v>2566.4899999999998</v>
      </c>
      <c r="K240" s="42">
        <f t="shared" si="19"/>
        <v>10265.959999999999</v>
      </c>
    </row>
    <row r="241" spans="1:11">
      <c r="A241" s="80">
        <v>127</v>
      </c>
      <c r="B241" s="43" t="s">
        <v>318</v>
      </c>
      <c r="C241" s="53">
        <v>5</v>
      </c>
      <c r="D241" s="53">
        <v>3075.25</v>
      </c>
      <c r="E241" s="53"/>
      <c r="F241" s="54">
        <v>4612.8900000000003</v>
      </c>
      <c r="G241" s="41"/>
      <c r="H241" s="41"/>
      <c r="I241" s="41"/>
      <c r="J241" s="41">
        <f t="shared" si="20"/>
        <v>19989.14</v>
      </c>
      <c r="K241" s="42">
        <f t="shared" si="19"/>
        <v>79956.56</v>
      </c>
    </row>
    <row r="242" spans="1:11">
      <c r="A242" s="80">
        <v>128</v>
      </c>
      <c r="B242" s="43" t="s">
        <v>215</v>
      </c>
      <c r="C242" s="53">
        <v>1</v>
      </c>
      <c r="D242" s="53">
        <v>2532.5</v>
      </c>
      <c r="E242" s="53"/>
      <c r="F242" s="54">
        <v>253.25</v>
      </c>
      <c r="G242" s="41"/>
      <c r="H242" s="41"/>
      <c r="I242" s="41"/>
      <c r="J242" s="41">
        <f t="shared" si="20"/>
        <v>2785.75</v>
      </c>
      <c r="K242" s="42">
        <f t="shared" si="19"/>
        <v>11143</v>
      </c>
    </row>
    <row r="243" spans="1:11">
      <c r="A243" s="80">
        <v>129</v>
      </c>
      <c r="B243" s="43" t="s">
        <v>66</v>
      </c>
      <c r="C243" s="53">
        <v>1</v>
      </c>
      <c r="D243" s="53">
        <v>2950</v>
      </c>
      <c r="E243" s="53"/>
      <c r="F243" s="54">
        <v>295</v>
      </c>
      <c r="G243" s="41"/>
      <c r="H243" s="41"/>
      <c r="I243" s="41"/>
      <c r="J243" s="41">
        <f t="shared" si="20"/>
        <v>3245</v>
      </c>
      <c r="K243" s="42">
        <f t="shared" si="19"/>
        <v>12980</v>
      </c>
    </row>
    <row r="244" spans="1:11">
      <c r="A244" s="80">
        <v>130</v>
      </c>
      <c r="B244" s="43" t="s">
        <v>391</v>
      </c>
      <c r="C244" s="53">
        <v>1</v>
      </c>
      <c r="D244" s="53">
        <v>2406.25</v>
      </c>
      <c r="E244" s="53"/>
      <c r="F244" s="54">
        <v>721.88</v>
      </c>
      <c r="G244" s="41"/>
      <c r="H244" s="41"/>
      <c r="I244" s="41"/>
      <c r="J244" s="41">
        <f t="shared" si="20"/>
        <v>3128.13</v>
      </c>
      <c r="K244" s="42">
        <f t="shared" si="19"/>
        <v>12512.52</v>
      </c>
    </row>
    <row r="245" spans="1:11">
      <c r="A245" s="80">
        <v>131</v>
      </c>
      <c r="B245" s="43" t="s">
        <v>295</v>
      </c>
      <c r="C245" s="53">
        <v>0.5</v>
      </c>
      <c r="D245" s="53">
        <v>2509.38</v>
      </c>
      <c r="E245" s="53"/>
      <c r="F245" s="54">
        <v>250.94</v>
      </c>
      <c r="G245" s="41"/>
      <c r="H245" s="41"/>
      <c r="I245" s="41"/>
      <c r="J245" s="41">
        <f t="shared" si="20"/>
        <v>1505.63</v>
      </c>
      <c r="K245" s="42">
        <f t="shared" si="19"/>
        <v>6022.52</v>
      </c>
    </row>
    <row r="246" spans="1:11" ht="14.25" customHeight="1">
      <c r="A246" s="80">
        <v>132</v>
      </c>
      <c r="B246" s="43" t="s">
        <v>319</v>
      </c>
      <c r="C246" s="53">
        <v>6</v>
      </c>
      <c r="D246" s="53">
        <v>2353.02</v>
      </c>
      <c r="E246" s="53"/>
      <c r="F246" s="54">
        <v>4014.28</v>
      </c>
      <c r="G246" s="41"/>
      <c r="H246" s="41"/>
      <c r="I246" s="41"/>
      <c r="J246" s="41">
        <f t="shared" si="20"/>
        <v>18132.399999999998</v>
      </c>
      <c r="K246" s="42">
        <f t="shared" si="19"/>
        <v>72529.599999999991</v>
      </c>
    </row>
    <row r="247" spans="1:11" ht="13.5" customHeight="1">
      <c r="A247" s="80">
        <v>133</v>
      </c>
      <c r="B247" s="43" t="s">
        <v>161</v>
      </c>
      <c r="C247" s="53">
        <v>2</v>
      </c>
      <c r="D247" s="53">
        <v>1671.6</v>
      </c>
      <c r="E247" s="53"/>
      <c r="F247" s="54"/>
      <c r="G247" s="41"/>
      <c r="H247" s="41">
        <v>334.32</v>
      </c>
      <c r="I247" s="41"/>
      <c r="J247" s="41">
        <f t="shared" si="20"/>
        <v>3677.52</v>
      </c>
      <c r="K247" s="42">
        <f t="shared" si="19"/>
        <v>14710.08</v>
      </c>
    </row>
    <row r="248" spans="1:11" ht="13.5" customHeight="1">
      <c r="A248" s="50"/>
      <c r="B248" s="55" t="s">
        <v>8</v>
      </c>
      <c r="C248" s="51">
        <f>C240+C241+C242+C243+C245+C246+C247+C244</f>
        <v>17</v>
      </c>
      <c r="D248" s="39">
        <f>(J248-I248-H248-G248-E248-F248)/C248</f>
        <v>2585.601764705882</v>
      </c>
      <c r="E248" s="51">
        <f t="shared" ref="E248:J248" si="21">E240+E241+E242+E243+E245+E246+E247+E244</f>
        <v>0</v>
      </c>
      <c r="F248" s="51">
        <f t="shared" si="21"/>
        <v>10740.509999999998</v>
      </c>
      <c r="G248" s="51">
        <f t="shared" si="21"/>
        <v>0</v>
      </c>
      <c r="H248" s="51">
        <f t="shared" si="21"/>
        <v>334.32</v>
      </c>
      <c r="I248" s="51">
        <f t="shared" si="21"/>
        <v>0</v>
      </c>
      <c r="J248" s="51">
        <f t="shared" si="21"/>
        <v>55030.05999999999</v>
      </c>
      <c r="K248" s="39">
        <f t="shared" si="19"/>
        <v>220120.23999999996</v>
      </c>
    </row>
    <row r="249" spans="1:11">
      <c r="A249" s="80"/>
      <c r="B249" s="43" t="s">
        <v>143</v>
      </c>
      <c r="C249" s="53">
        <f>C250+C251+C252+G253</f>
        <v>17</v>
      </c>
      <c r="D249" s="42">
        <f>(J249-I249-H249-G249-E249-F249)/C249</f>
        <v>2585.6017647058816</v>
      </c>
      <c r="E249" s="53">
        <f>E250+E251+E252+I253</f>
        <v>0</v>
      </c>
      <c r="F249" s="54">
        <f>F250+F251+F252+J253</f>
        <v>10740.51</v>
      </c>
      <c r="G249" s="53">
        <f>G250+G251+G252+J253</f>
        <v>0</v>
      </c>
      <c r="H249" s="53">
        <f>H250+H251+H252</f>
        <v>334.32</v>
      </c>
      <c r="I249" s="53">
        <f>I250+I251+I252</f>
        <v>0</v>
      </c>
      <c r="J249" s="53">
        <f>J250+J251+J252</f>
        <v>55030.05999999999</v>
      </c>
      <c r="K249" s="42">
        <f t="shared" si="19"/>
        <v>220120.23999999996</v>
      </c>
    </row>
    <row r="250" spans="1:11">
      <c r="A250" s="80"/>
      <c r="B250" s="83" t="s">
        <v>40</v>
      </c>
      <c r="C250" s="53">
        <f>C240+C241+C242+C243+C244</f>
        <v>8.5</v>
      </c>
      <c r="D250" s="42">
        <f>(J250-I250-H250-G250-E250-F250)/C250</f>
        <v>2969.3199999999997</v>
      </c>
      <c r="E250" s="53">
        <f t="shared" ref="E250:J250" si="22">E240+E241+E242+E243+E244</f>
        <v>0</v>
      </c>
      <c r="F250" s="53">
        <f t="shared" si="22"/>
        <v>6475.29</v>
      </c>
      <c r="G250" s="53">
        <f t="shared" si="22"/>
        <v>0</v>
      </c>
      <c r="H250" s="53">
        <f t="shared" si="22"/>
        <v>0</v>
      </c>
      <c r="I250" s="53">
        <f t="shared" si="22"/>
        <v>0</v>
      </c>
      <c r="J250" s="53">
        <f t="shared" si="22"/>
        <v>31714.51</v>
      </c>
      <c r="K250" s="42">
        <f t="shared" si="19"/>
        <v>126858.04</v>
      </c>
    </row>
    <row r="251" spans="1:11">
      <c r="A251" s="80"/>
      <c r="B251" s="123" t="s">
        <v>134</v>
      </c>
      <c r="C251" s="53">
        <f>C245+C246</f>
        <v>6.5</v>
      </c>
      <c r="D251" s="42">
        <f>(J251-I251-H251-G251-E251-F251)/C251</f>
        <v>2365.0476923076922</v>
      </c>
      <c r="E251" s="53">
        <f t="shared" ref="E251:J251" si="23">E245+E246</f>
        <v>0</v>
      </c>
      <c r="F251" s="53">
        <f t="shared" si="23"/>
        <v>4265.22</v>
      </c>
      <c r="G251" s="53">
        <f t="shared" si="23"/>
        <v>0</v>
      </c>
      <c r="H251" s="53">
        <f t="shared" si="23"/>
        <v>0</v>
      </c>
      <c r="I251" s="53">
        <f t="shared" si="23"/>
        <v>0</v>
      </c>
      <c r="J251" s="53">
        <f t="shared" si="23"/>
        <v>19638.03</v>
      </c>
      <c r="K251" s="42">
        <f t="shared" si="19"/>
        <v>78552.12</v>
      </c>
    </row>
    <row r="252" spans="1:11" ht="12" customHeight="1">
      <c r="A252" s="80"/>
      <c r="B252" s="83" t="s">
        <v>138</v>
      </c>
      <c r="C252" s="53">
        <f>C247</f>
        <v>2</v>
      </c>
      <c r="D252" s="42">
        <f>(J252-I252-H252-G252-E252-F252)/C252</f>
        <v>1671.6</v>
      </c>
      <c r="E252" s="53">
        <f t="shared" ref="E252:J252" si="24">E247</f>
        <v>0</v>
      </c>
      <c r="F252" s="54">
        <f t="shared" si="24"/>
        <v>0</v>
      </c>
      <c r="G252" s="53">
        <f t="shared" si="24"/>
        <v>0</v>
      </c>
      <c r="H252" s="53">
        <f t="shared" si="24"/>
        <v>334.32</v>
      </c>
      <c r="I252" s="53">
        <f t="shared" si="24"/>
        <v>0</v>
      </c>
      <c r="J252" s="53">
        <f t="shared" si="24"/>
        <v>3677.52</v>
      </c>
      <c r="K252" s="42">
        <f t="shared" si="19"/>
        <v>14710.08</v>
      </c>
    </row>
    <row r="253" spans="1:11" ht="12.75" customHeight="1">
      <c r="A253" s="50"/>
      <c r="B253" s="36" t="s">
        <v>67</v>
      </c>
      <c r="C253" s="51"/>
      <c r="D253" s="51"/>
      <c r="E253" s="51"/>
      <c r="F253" s="52"/>
      <c r="G253" s="51"/>
      <c r="H253" s="51"/>
      <c r="I253" s="51"/>
      <c r="J253" s="51"/>
      <c r="K253" s="42"/>
    </row>
    <row r="254" spans="1:11">
      <c r="A254" s="80">
        <v>134</v>
      </c>
      <c r="B254" s="43" t="s">
        <v>320</v>
      </c>
      <c r="C254" s="53">
        <v>1</v>
      </c>
      <c r="D254" s="53">
        <v>2950</v>
      </c>
      <c r="E254" s="53"/>
      <c r="F254" s="54">
        <v>1062</v>
      </c>
      <c r="G254" s="41">
        <v>590</v>
      </c>
      <c r="H254" s="41"/>
      <c r="I254" s="41"/>
      <c r="J254" s="41">
        <f>(D254*C254)+(H254+E254+I254+G254+F254)</f>
        <v>4602</v>
      </c>
      <c r="K254" s="42">
        <f t="shared" si="19"/>
        <v>18408</v>
      </c>
    </row>
    <row r="255" spans="1:11">
      <c r="A255" s="80">
        <v>135</v>
      </c>
      <c r="B255" s="43" t="s">
        <v>210</v>
      </c>
      <c r="C255" s="53">
        <v>1</v>
      </c>
      <c r="D255" s="53">
        <v>2406.25</v>
      </c>
      <c r="E255" s="53"/>
      <c r="F255" s="54">
        <v>866.25</v>
      </c>
      <c r="G255" s="41">
        <v>481.25</v>
      </c>
      <c r="H255" s="41"/>
      <c r="I255" s="41"/>
      <c r="J255" s="41">
        <f>(D255*C255)+(H255+E255+I255+G255+F255)</f>
        <v>3753.75</v>
      </c>
      <c r="K255" s="42">
        <f t="shared" si="19"/>
        <v>15015</v>
      </c>
    </row>
    <row r="256" spans="1:11" ht="14.25" customHeight="1">
      <c r="A256" s="80">
        <v>136</v>
      </c>
      <c r="B256" s="43" t="s">
        <v>161</v>
      </c>
      <c r="C256" s="53">
        <v>0.25</v>
      </c>
      <c r="D256" s="53">
        <v>1671.6</v>
      </c>
      <c r="E256" s="53"/>
      <c r="F256" s="54"/>
      <c r="G256" s="42">
        <v>87.06</v>
      </c>
      <c r="H256" s="42">
        <v>50.5</v>
      </c>
      <c r="I256" s="41"/>
      <c r="J256" s="41">
        <f>(D256*C256)+(H256+E256+I256+G256+F256)</f>
        <v>555.46</v>
      </c>
      <c r="K256" s="42">
        <f t="shared" si="19"/>
        <v>2221.84</v>
      </c>
    </row>
    <row r="257" spans="1:11" ht="12" customHeight="1">
      <c r="A257" s="50"/>
      <c r="B257" s="55" t="s">
        <v>8</v>
      </c>
      <c r="C257" s="51">
        <f>SUM(C254:C256)</f>
        <v>2.25</v>
      </c>
      <c r="D257" s="39">
        <f>(J257-I257-H257-G257-E257-F257)/C257</f>
        <v>2566.2888888888888</v>
      </c>
      <c r="E257" s="51"/>
      <c r="F257" s="52">
        <f>SUM(F254:F256)</f>
        <v>1928.25</v>
      </c>
      <c r="G257" s="39">
        <f>SUM(G254:G256)</f>
        <v>1158.31</v>
      </c>
      <c r="H257" s="39">
        <f>SUM(H254:H256)</f>
        <v>50.5</v>
      </c>
      <c r="I257" s="41"/>
      <c r="J257" s="51">
        <f>SUM(J254:J256)</f>
        <v>8911.2099999999991</v>
      </c>
      <c r="K257" s="39">
        <f t="shared" si="19"/>
        <v>35644.839999999997</v>
      </c>
    </row>
    <row r="258" spans="1:11" ht="11.25" customHeight="1">
      <c r="A258" s="50"/>
      <c r="B258" s="36" t="s">
        <v>68</v>
      </c>
      <c r="C258" s="51"/>
      <c r="D258" s="51"/>
      <c r="E258" s="51"/>
      <c r="F258" s="52"/>
      <c r="G258" s="51"/>
      <c r="H258" s="51"/>
      <c r="I258" s="51"/>
      <c r="J258" s="51"/>
      <c r="K258" s="42"/>
    </row>
    <row r="259" spans="1:11">
      <c r="A259" s="80">
        <v>137</v>
      </c>
      <c r="B259" s="43" t="s">
        <v>321</v>
      </c>
      <c r="C259" s="53">
        <v>0.75</v>
      </c>
      <c r="D259" s="53">
        <v>3158.75</v>
      </c>
      <c r="E259" s="53"/>
      <c r="F259" s="54">
        <v>852.86</v>
      </c>
      <c r="G259" s="41">
        <v>473.81</v>
      </c>
      <c r="H259" s="41"/>
      <c r="I259" s="41"/>
      <c r="J259" s="41">
        <f>(D259*C259)+(H259+E259+I259+G259+F259)</f>
        <v>3695.7325000000001</v>
      </c>
      <c r="K259" s="42">
        <f t="shared" si="19"/>
        <v>14782.93</v>
      </c>
    </row>
    <row r="260" spans="1:11" ht="14.25" customHeight="1">
      <c r="A260" s="80">
        <v>138</v>
      </c>
      <c r="B260" s="43" t="s">
        <v>322</v>
      </c>
      <c r="C260" s="53">
        <v>0.75</v>
      </c>
      <c r="D260" s="53">
        <v>2406.25</v>
      </c>
      <c r="E260" s="53"/>
      <c r="F260" s="54">
        <v>433.13</v>
      </c>
      <c r="G260" s="41">
        <v>360.94</v>
      </c>
      <c r="H260" s="41"/>
      <c r="I260" s="41"/>
      <c r="J260" s="41">
        <f>(D260*C260)+(H260+E260+I260+G260+F260)</f>
        <v>2598.7574999999997</v>
      </c>
      <c r="K260" s="42">
        <f t="shared" si="19"/>
        <v>10395.029999999999</v>
      </c>
    </row>
    <row r="261" spans="1:11" ht="14.25" customHeight="1">
      <c r="A261" s="80">
        <v>139</v>
      </c>
      <c r="B261" s="43" t="s">
        <v>323</v>
      </c>
      <c r="C261" s="53">
        <v>0.5</v>
      </c>
      <c r="D261" s="53">
        <v>2406.25</v>
      </c>
      <c r="E261" s="53"/>
      <c r="F261" s="54">
        <v>433.13</v>
      </c>
      <c r="G261" s="41">
        <v>240.61</v>
      </c>
      <c r="H261" s="41"/>
      <c r="I261" s="41"/>
      <c r="J261" s="41">
        <f>(D261*C261)+(H261+E261+I261+G261+F261)</f>
        <v>1876.865</v>
      </c>
      <c r="K261" s="42">
        <f t="shared" si="19"/>
        <v>7507.46</v>
      </c>
    </row>
    <row r="262" spans="1:11" ht="12.75" customHeight="1">
      <c r="A262" s="80"/>
      <c r="B262" s="55" t="s">
        <v>8</v>
      </c>
      <c r="C262" s="51">
        <f>SUM(C259:C261)</f>
        <v>2</v>
      </c>
      <c r="D262" s="39">
        <f>(J262-I262-H262-G262-E262-F262)/C262</f>
        <v>2688.4374999999995</v>
      </c>
      <c r="E262" s="51"/>
      <c r="F262" s="52">
        <f>SUM(F259:F261)</f>
        <v>1719.12</v>
      </c>
      <c r="G262" s="39">
        <f>SUM(G259:G261)</f>
        <v>1075.3600000000001</v>
      </c>
      <c r="H262" s="41"/>
      <c r="I262" s="41"/>
      <c r="J262" s="51">
        <f>SUM(J259:J261)</f>
        <v>8171.3549999999996</v>
      </c>
      <c r="K262" s="39">
        <f t="shared" si="19"/>
        <v>32685.42</v>
      </c>
    </row>
    <row r="263" spans="1:11" ht="11.25" customHeight="1">
      <c r="A263" s="50"/>
      <c r="B263" s="36" t="s">
        <v>69</v>
      </c>
      <c r="C263" s="51"/>
      <c r="D263" s="51"/>
      <c r="E263" s="51"/>
      <c r="F263" s="52"/>
      <c r="G263" s="51"/>
      <c r="H263" s="51"/>
      <c r="I263" s="51"/>
      <c r="J263" s="51"/>
      <c r="K263" s="42"/>
    </row>
    <row r="264" spans="1:11" ht="12" customHeight="1">
      <c r="A264" s="80">
        <v>140</v>
      </c>
      <c r="B264" s="43" t="s">
        <v>292</v>
      </c>
      <c r="C264" s="53">
        <v>0.5</v>
      </c>
      <c r="D264" s="53">
        <v>3790.5</v>
      </c>
      <c r="E264" s="53"/>
      <c r="F264" s="54">
        <v>568.58000000000004</v>
      </c>
      <c r="G264" s="41"/>
      <c r="H264" s="41"/>
      <c r="I264" s="41"/>
      <c r="J264" s="41">
        <f t="shared" ref="J264:J270" si="25">(D264*C264)+(H264+E264+I264+G264+F264)</f>
        <v>2463.83</v>
      </c>
      <c r="K264" s="42">
        <f t="shared" si="19"/>
        <v>9855.32</v>
      </c>
    </row>
    <row r="265" spans="1:11" ht="12.75" customHeight="1">
      <c r="A265" s="80">
        <v>141</v>
      </c>
      <c r="B265" s="43" t="s">
        <v>388</v>
      </c>
      <c r="C265" s="53">
        <v>4.25</v>
      </c>
      <c r="D265" s="53">
        <v>3256.39</v>
      </c>
      <c r="E265" s="53"/>
      <c r="F265" s="54">
        <v>3836.05</v>
      </c>
      <c r="G265" s="41"/>
      <c r="H265" s="41"/>
      <c r="I265" s="41"/>
      <c r="J265" s="41">
        <f t="shared" si="25"/>
        <v>17675.7075</v>
      </c>
      <c r="K265" s="42">
        <f t="shared" si="19"/>
        <v>70702.83</v>
      </c>
    </row>
    <row r="266" spans="1:11" ht="13.5" customHeight="1">
      <c r="A266" s="80">
        <v>142</v>
      </c>
      <c r="B266" s="43" t="s">
        <v>172</v>
      </c>
      <c r="C266" s="53">
        <v>0.5</v>
      </c>
      <c r="D266" s="53">
        <v>2532.5</v>
      </c>
      <c r="E266" s="53"/>
      <c r="F266" s="54">
        <v>379.88</v>
      </c>
      <c r="G266" s="41"/>
      <c r="H266" s="41"/>
      <c r="I266" s="41"/>
      <c r="J266" s="41">
        <f t="shared" si="25"/>
        <v>1646.13</v>
      </c>
      <c r="K266" s="42">
        <f t="shared" si="19"/>
        <v>6584.52</v>
      </c>
    </row>
    <row r="267" spans="1:11" ht="13.5" customHeight="1">
      <c r="A267" s="80">
        <v>143</v>
      </c>
      <c r="B267" s="43" t="s">
        <v>324</v>
      </c>
      <c r="C267" s="53">
        <v>0.25</v>
      </c>
      <c r="D267" s="53">
        <v>2950</v>
      </c>
      <c r="E267" s="53"/>
      <c r="F267" s="54">
        <v>221.25</v>
      </c>
      <c r="G267" s="41"/>
      <c r="H267" s="41"/>
      <c r="I267" s="41"/>
      <c r="J267" s="41">
        <f t="shared" si="25"/>
        <v>958.75</v>
      </c>
      <c r="K267" s="42">
        <f t="shared" si="19"/>
        <v>3835</v>
      </c>
    </row>
    <row r="268" spans="1:11">
      <c r="A268" s="80">
        <v>144</v>
      </c>
      <c r="B268" s="43" t="s">
        <v>325</v>
      </c>
      <c r="C268" s="53">
        <v>1</v>
      </c>
      <c r="D268" s="53">
        <v>2646.88</v>
      </c>
      <c r="E268" s="53"/>
      <c r="F268" s="54">
        <v>529.38</v>
      </c>
      <c r="G268" s="41"/>
      <c r="H268" s="41"/>
      <c r="I268" s="41"/>
      <c r="J268" s="41">
        <f t="shared" si="25"/>
        <v>3176.26</v>
      </c>
      <c r="K268" s="42">
        <f t="shared" si="19"/>
        <v>12705.04</v>
      </c>
    </row>
    <row r="269" spans="1:11">
      <c r="A269" s="80">
        <v>145</v>
      </c>
      <c r="B269" s="43" t="s">
        <v>389</v>
      </c>
      <c r="C269" s="53">
        <v>4.75</v>
      </c>
      <c r="D269" s="53">
        <v>2376.11</v>
      </c>
      <c r="E269" s="53"/>
      <c r="F269" s="54">
        <v>3325.82</v>
      </c>
      <c r="G269" s="41"/>
      <c r="H269" s="41"/>
      <c r="I269" s="41"/>
      <c r="J269" s="41">
        <f t="shared" si="25"/>
        <v>14612.342500000001</v>
      </c>
      <c r="K269" s="42">
        <f t="shared" si="19"/>
        <v>58449.37</v>
      </c>
    </row>
    <row r="270" spans="1:11" ht="13.5" customHeight="1">
      <c r="A270" s="80">
        <v>146</v>
      </c>
      <c r="B270" s="43" t="s">
        <v>162</v>
      </c>
      <c r="C270" s="53">
        <v>1.25</v>
      </c>
      <c r="D270" s="53">
        <v>1671.6</v>
      </c>
      <c r="E270" s="53"/>
      <c r="F270" s="54"/>
      <c r="G270" s="41"/>
      <c r="H270" s="41">
        <v>208.95</v>
      </c>
      <c r="I270" s="41"/>
      <c r="J270" s="41">
        <f t="shared" si="25"/>
        <v>2298.4499999999998</v>
      </c>
      <c r="K270" s="42">
        <f t="shared" si="19"/>
        <v>9193.7999999999993</v>
      </c>
    </row>
    <row r="271" spans="1:11" ht="12" customHeight="1">
      <c r="A271" s="80"/>
      <c r="B271" s="55" t="s">
        <v>8</v>
      </c>
      <c r="C271" s="51">
        <f>C264+C265+C266+C267+C268+C269+C270</f>
        <v>12.5</v>
      </c>
      <c r="D271" s="39">
        <f>(J271-I271-H271-G271-E271-F271)/C271</f>
        <v>2700.9247999999998</v>
      </c>
      <c r="E271" s="51">
        <f t="shared" ref="E271:J271" si="26">E264+E265+E266+E267+E268+E269+E270</f>
        <v>0</v>
      </c>
      <c r="F271" s="51">
        <f t="shared" si="26"/>
        <v>8860.9600000000009</v>
      </c>
      <c r="G271" s="51">
        <f t="shared" si="26"/>
        <v>0</v>
      </c>
      <c r="H271" s="51">
        <f t="shared" si="26"/>
        <v>208.95</v>
      </c>
      <c r="I271" s="51">
        <f t="shared" si="26"/>
        <v>0</v>
      </c>
      <c r="J271" s="51">
        <f t="shared" si="26"/>
        <v>42831.469999999994</v>
      </c>
      <c r="K271" s="39">
        <f t="shared" si="19"/>
        <v>171325.87999999998</v>
      </c>
    </row>
    <row r="272" spans="1:11">
      <c r="A272" s="80"/>
      <c r="B272" s="43" t="s">
        <v>144</v>
      </c>
      <c r="C272" s="53">
        <f>C273+C274+C275+G276</f>
        <v>12.5</v>
      </c>
      <c r="D272" s="42">
        <f>(J272-I272-H272-G272-E272-F272)/C272</f>
        <v>2700.9248000000002</v>
      </c>
      <c r="E272" s="53">
        <f>E273+E274+E275+I276</f>
        <v>0</v>
      </c>
      <c r="F272" s="54">
        <f>F273+F274+F275+J276</f>
        <v>8860.9600000000009</v>
      </c>
      <c r="G272" s="53">
        <f>G273+G274+G275+J276</f>
        <v>0</v>
      </c>
      <c r="H272" s="53">
        <f>H273+H274+H275</f>
        <v>208.95</v>
      </c>
      <c r="I272" s="53">
        <f>I273+I274+I275</f>
        <v>0</v>
      </c>
      <c r="J272" s="53">
        <f>J273+J274+J275</f>
        <v>42831.47</v>
      </c>
      <c r="K272" s="42">
        <f t="shared" si="19"/>
        <v>171325.88</v>
      </c>
    </row>
    <row r="273" spans="1:12" ht="12" customHeight="1">
      <c r="A273" s="80"/>
      <c r="B273" s="83" t="s">
        <v>40</v>
      </c>
      <c r="C273" s="53">
        <f>C264+C265+C266+C267</f>
        <v>5.5</v>
      </c>
      <c r="D273" s="42">
        <f>(J273-I273-H273-G273-E273-F273)/C273</f>
        <v>3225.2104545454549</v>
      </c>
      <c r="E273" s="53">
        <f t="shared" ref="E273:J273" si="27">E264+E265+E266+E267</f>
        <v>0</v>
      </c>
      <c r="F273" s="53">
        <f t="shared" si="27"/>
        <v>5005.76</v>
      </c>
      <c r="G273" s="53">
        <f t="shared" si="27"/>
        <v>0</v>
      </c>
      <c r="H273" s="53">
        <f t="shared" si="27"/>
        <v>0</v>
      </c>
      <c r="I273" s="53">
        <f t="shared" si="27"/>
        <v>0</v>
      </c>
      <c r="J273" s="53">
        <f t="shared" si="27"/>
        <v>22744.4175</v>
      </c>
      <c r="K273" s="42">
        <f t="shared" si="19"/>
        <v>90977.67</v>
      </c>
    </row>
    <row r="274" spans="1:12">
      <c r="A274" s="80"/>
      <c r="B274" s="123" t="s">
        <v>134</v>
      </c>
      <c r="C274" s="53">
        <f>C268+C269</f>
        <v>5.75</v>
      </c>
      <c r="D274" s="42">
        <f>(J274-I274-H274-G274-E274-F274)/C274</f>
        <v>2423.2004347826087</v>
      </c>
      <c r="E274" s="53">
        <f t="shared" ref="E274:J274" si="28">E268+E269</f>
        <v>0</v>
      </c>
      <c r="F274" s="53">
        <f t="shared" si="28"/>
        <v>3855.2000000000003</v>
      </c>
      <c r="G274" s="53">
        <f t="shared" si="28"/>
        <v>0</v>
      </c>
      <c r="H274" s="53">
        <f t="shared" si="28"/>
        <v>0</v>
      </c>
      <c r="I274" s="53">
        <f t="shared" si="28"/>
        <v>0</v>
      </c>
      <c r="J274" s="53">
        <f t="shared" si="28"/>
        <v>17788.602500000001</v>
      </c>
      <c r="K274" s="42">
        <f t="shared" si="19"/>
        <v>71154.41</v>
      </c>
    </row>
    <row r="275" spans="1:12" ht="12" customHeight="1">
      <c r="A275" s="80"/>
      <c r="B275" s="83" t="s">
        <v>138</v>
      </c>
      <c r="C275" s="53">
        <f>C270</f>
        <v>1.25</v>
      </c>
      <c r="D275" s="42">
        <f>(J275-I275-H275-G275-E275-F275)/C275</f>
        <v>1671.6</v>
      </c>
      <c r="E275" s="53">
        <f t="shared" ref="E275:J275" si="29">E270</f>
        <v>0</v>
      </c>
      <c r="F275" s="54">
        <f t="shared" si="29"/>
        <v>0</v>
      </c>
      <c r="G275" s="53">
        <f t="shared" si="29"/>
        <v>0</v>
      </c>
      <c r="H275" s="53">
        <f t="shared" si="29"/>
        <v>208.95</v>
      </c>
      <c r="I275" s="53">
        <f t="shared" si="29"/>
        <v>0</v>
      </c>
      <c r="J275" s="53">
        <f t="shared" si="29"/>
        <v>2298.4499999999998</v>
      </c>
      <c r="K275" s="42">
        <f t="shared" si="19"/>
        <v>9193.7999999999993</v>
      </c>
    </row>
    <row r="276" spans="1:12" ht="13.5" customHeight="1">
      <c r="A276" s="50"/>
      <c r="B276" s="36" t="s">
        <v>70</v>
      </c>
      <c r="C276" s="51"/>
      <c r="D276" s="51"/>
      <c r="E276" s="51"/>
      <c r="F276" s="52"/>
      <c r="G276" s="51"/>
      <c r="H276" s="51"/>
      <c r="I276" s="51"/>
      <c r="J276" s="51"/>
      <c r="K276" s="42"/>
    </row>
    <row r="277" spans="1:12">
      <c r="A277" s="80">
        <v>147</v>
      </c>
      <c r="B277" s="43" t="s">
        <v>200</v>
      </c>
      <c r="C277" s="53">
        <v>3.5</v>
      </c>
      <c r="D277" s="53">
        <v>2230.71</v>
      </c>
      <c r="E277" s="53"/>
      <c r="F277" s="54">
        <v>1718.26</v>
      </c>
      <c r="G277" s="41"/>
      <c r="H277" s="41">
        <v>780.76</v>
      </c>
      <c r="I277" s="41"/>
      <c r="J277" s="41">
        <f>(D277*C277)+(H277+E277+I277+G277+F277)</f>
        <v>10306.505000000001</v>
      </c>
      <c r="K277" s="42">
        <f t="shared" si="19"/>
        <v>41226.020000000004</v>
      </c>
    </row>
    <row r="278" spans="1:12">
      <c r="A278" s="80">
        <v>148</v>
      </c>
      <c r="B278" s="43" t="s">
        <v>161</v>
      </c>
      <c r="C278" s="53">
        <v>1</v>
      </c>
      <c r="D278" s="53">
        <v>1671.6</v>
      </c>
      <c r="E278" s="53"/>
      <c r="F278" s="54"/>
      <c r="G278" s="41"/>
      <c r="H278" s="41">
        <v>167.16</v>
      </c>
      <c r="I278" s="41"/>
      <c r="J278" s="41">
        <f>(D278*C278)+(H278+E278+I278+G278+F278)</f>
        <v>1838.76</v>
      </c>
      <c r="K278" s="42">
        <f t="shared" si="19"/>
        <v>7355.04</v>
      </c>
    </row>
    <row r="279" spans="1:12" ht="11.25" customHeight="1">
      <c r="A279" s="80"/>
      <c r="B279" s="55" t="s">
        <v>8</v>
      </c>
      <c r="C279" s="51">
        <f>SUM(C277:C278)</f>
        <v>4.5</v>
      </c>
      <c r="D279" s="39">
        <f>(J279-I279-H279-G279-E279-F279)/C279</f>
        <v>2106.4633333333336</v>
      </c>
      <c r="E279" s="51"/>
      <c r="F279" s="52">
        <f>SUM(F277:F278)</f>
        <v>1718.26</v>
      </c>
      <c r="G279" s="41"/>
      <c r="H279" s="39">
        <f>SUM(H277:H278)</f>
        <v>947.92</v>
      </c>
      <c r="I279" s="41"/>
      <c r="J279" s="51">
        <f>SUM(J277:J278)</f>
        <v>12145.265000000001</v>
      </c>
      <c r="K279" s="39">
        <f t="shared" si="19"/>
        <v>48581.060000000005</v>
      </c>
    </row>
    <row r="280" spans="1:12" ht="12.75" customHeight="1">
      <c r="A280" s="50"/>
      <c r="B280" s="36" t="s">
        <v>71</v>
      </c>
      <c r="C280" s="51"/>
      <c r="D280" s="51"/>
      <c r="E280" s="51"/>
      <c r="F280" s="52"/>
      <c r="G280" s="51"/>
      <c r="H280" s="51"/>
      <c r="I280" s="51"/>
      <c r="J280" s="51"/>
      <c r="K280" s="42"/>
    </row>
    <row r="281" spans="1:12" ht="12.75" customHeight="1">
      <c r="A281" s="80">
        <v>149</v>
      </c>
      <c r="B281" s="55" t="s">
        <v>200</v>
      </c>
      <c r="C281" s="51">
        <v>0.75</v>
      </c>
      <c r="D281" s="51">
        <v>2406.25</v>
      </c>
      <c r="E281" s="53"/>
      <c r="F281" s="52">
        <v>541.41</v>
      </c>
      <c r="G281" s="39"/>
      <c r="H281" s="39">
        <v>180.47</v>
      </c>
      <c r="I281" s="41"/>
      <c r="J281" s="39">
        <f>(D281*C281)+(E281+I281+G281+F281+H281)</f>
        <v>2526.5675000000001</v>
      </c>
      <c r="K281" s="39">
        <f t="shared" si="19"/>
        <v>10106.27</v>
      </c>
    </row>
    <row r="282" spans="1:12" ht="13.5">
      <c r="A282" s="50"/>
      <c r="B282" s="36" t="s">
        <v>72</v>
      </c>
      <c r="C282" s="51"/>
      <c r="D282" s="51"/>
      <c r="E282" s="51"/>
      <c r="F282" s="52"/>
      <c r="G282" s="51"/>
      <c r="H282" s="51"/>
      <c r="I282" s="51"/>
      <c r="J282" s="51"/>
      <c r="K282" s="42"/>
    </row>
    <row r="283" spans="1:12" ht="14.25" customHeight="1">
      <c r="A283" s="80">
        <v>150</v>
      </c>
      <c r="B283" s="55" t="s">
        <v>201</v>
      </c>
      <c r="C283" s="51">
        <v>1.5</v>
      </c>
      <c r="D283" s="51">
        <v>2059.16</v>
      </c>
      <c r="E283" s="53"/>
      <c r="F283" s="52">
        <v>107.13</v>
      </c>
      <c r="G283" s="41"/>
      <c r="H283" s="41"/>
      <c r="I283" s="41"/>
      <c r="J283" s="39">
        <f>(D283*C283)+(E283+I283+G283+F283)</f>
        <v>3195.87</v>
      </c>
      <c r="K283" s="39">
        <f t="shared" si="19"/>
        <v>12783.48</v>
      </c>
    </row>
    <row r="284" spans="1:12" s="89" customFormat="1">
      <c r="A284" s="80"/>
      <c r="B284" s="55" t="s">
        <v>73</v>
      </c>
      <c r="C284" s="51">
        <f>C285+C286+C287+G288</f>
        <v>117.5</v>
      </c>
      <c r="D284" s="39">
        <f>(J284-I284-H284-G284-E284-F284)/C284</f>
        <v>2540.2560425531919</v>
      </c>
      <c r="E284" s="51">
        <f>E285+E286+E287+I288</f>
        <v>18829.460000000003</v>
      </c>
      <c r="F284" s="51">
        <f>F285+F286+F287+J288</f>
        <v>73289.789000000019</v>
      </c>
      <c r="G284" s="51">
        <f>G285+G286+G287+J288</f>
        <v>7565.6350000000002</v>
      </c>
      <c r="H284" s="51">
        <f>H285+H286+H287</f>
        <v>4161.41</v>
      </c>
      <c r="I284" s="51">
        <f>I285+I286+I287</f>
        <v>0</v>
      </c>
      <c r="J284" s="51">
        <f>J285+J286+J287</f>
        <v>402326.37900000007</v>
      </c>
      <c r="K284" s="39">
        <f t="shared" si="19"/>
        <v>1609305.5160000003</v>
      </c>
    </row>
    <row r="285" spans="1:12" s="89" customFormat="1">
      <c r="A285" s="80"/>
      <c r="B285" s="121" t="s">
        <v>40</v>
      </c>
      <c r="C285" s="37">
        <f>C170+C174+C175+C179+C183+C187+C194+C200+C201+C206+C210+C214+C218+C222+C226+C231+C236+C250+C254+C259+C273+C188</f>
        <v>47.5</v>
      </c>
      <c r="D285" s="39">
        <f>(J285-I285-H285-G285-E285-F285)/C285</f>
        <v>3029.4911578947376</v>
      </c>
      <c r="E285" s="37">
        <f t="shared" ref="E285:J285" si="30">E170+E174+E175+E179+E183+E187+E194+E200+E201+E206+E210+E214+E218+E222+E226+E231+E236+E250+E254+E259+E273+E188</f>
        <v>10597.480000000001</v>
      </c>
      <c r="F285" s="37">
        <f t="shared" si="30"/>
        <v>37842.669000000002</v>
      </c>
      <c r="G285" s="37">
        <f t="shared" si="30"/>
        <v>3926.29</v>
      </c>
      <c r="H285" s="37">
        <f t="shared" si="30"/>
        <v>0</v>
      </c>
      <c r="I285" s="37">
        <f t="shared" si="30"/>
        <v>0</v>
      </c>
      <c r="J285" s="37">
        <f t="shared" si="30"/>
        <v>196267.26900000006</v>
      </c>
      <c r="K285" s="39">
        <f t="shared" si="19"/>
        <v>785069.07600000023</v>
      </c>
    </row>
    <row r="286" spans="1:12" s="89" customFormat="1">
      <c r="A286" s="80"/>
      <c r="B286" s="120" t="s">
        <v>134</v>
      </c>
      <c r="C286" s="51">
        <f>C158+C171+C176+C180+C184+C189+C190+C195+C198+C202+C207+C211+C215+C219+C223+C227+C232+C233+C237+C251+C255+C260+C261+C274+C277+C281+C283</f>
        <v>56.75</v>
      </c>
      <c r="D286" s="39">
        <f>(J286-I286-H286-G286-E286-F286)/C286</f>
        <v>2333.5780616740099</v>
      </c>
      <c r="E286" s="51">
        <f t="shared" ref="E286:J286" si="31">E158+E171+E176+E180+E184+E189+E190+E195+E198+E202+E207+E211+E215+E219+E223+E227+E232+E233+E237+E251+E255+E260+E261+E274+E277+E281+E283</f>
        <v>8127.5</v>
      </c>
      <c r="F286" s="51">
        <f t="shared" si="31"/>
        <v>35447.12000000001</v>
      </c>
      <c r="G286" s="51">
        <f t="shared" si="31"/>
        <v>3343.34</v>
      </c>
      <c r="H286" s="51">
        <f t="shared" si="31"/>
        <v>1916.93</v>
      </c>
      <c r="I286" s="51">
        <f t="shared" si="31"/>
        <v>0</v>
      </c>
      <c r="J286" s="51">
        <f t="shared" si="31"/>
        <v>181265.44500000004</v>
      </c>
      <c r="K286" s="39">
        <f t="shared" ref="K286:K349" si="32">J286*4</f>
        <v>725061.78000000014</v>
      </c>
    </row>
    <row r="287" spans="1:12" s="89" customFormat="1">
      <c r="A287" s="80"/>
      <c r="B287" s="121" t="s">
        <v>138</v>
      </c>
      <c r="C287" s="51">
        <f>C172+C191+C203+C228+C252+C256+C275+C278</f>
        <v>13.25</v>
      </c>
      <c r="D287" s="39">
        <f>(J287-I287-H287-G287-E287-F287)/C287</f>
        <v>1671.5999999999997</v>
      </c>
      <c r="E287" s="51">
        <f t="shared" ref="E287:J287" si="33">E172+E191+E203+E228+E252+E256+E275+E278</f>
        <v>104.48</v>
      </c>
      <c r="F287" s="51">
        <f t="shared" si="33"/>
        <v>0</v>
      </c>
      <c r="G287" s="51">
        <f t="shared" si="33"/>
        <v>296.005</v>
      </c>
      <c r="H287" s="51">
        <f t="shared" si="33"/>
        <v>2244.4799999999996</v>
      </c>
      <c r="I287" s="51">
        <f t="shared" si="33"/>
        <v>0</v>
      </c>
      <c r="J287" s="51">
        <f t="shared" si="33"/>
        <v>24793.664999999997</v>
      </c>
      <c r="K287" s="39">
        <f t="shared" si="32"/>
        <v>99174.659999999989</v>
      </c>
    </row>
    <row r="288" spans="1:12" s="4" customFormat="1" ht="2.25" customHeight="1">
      <c r="A288" s="80"/>
      <c r="B288" s="50"/>
      <c r="C288" s="51"/>
      <c r="D288" s="51"/>
      <c r="E288" s="51"/>
      <c r="F288" s="52"/>
      <c r="G288" s="63"/>
      <c r="H288" s="63"/>
      <c r="I288" s="63"/>
      <c r="J288" s="51"/>
      <c r="K288" s="42">
        <f t="shared" si="32"/>
        <v>0</v>
      </c>
      <c r="L288" s="1"/>
    </row>
    <row r="289" spans="1:19" ht="12.75" customHeight="1">
      <c r="A289" s="50"/>
      <c r="B289" s="38" t="s">
        <v>74</v>
      </c>
      <c r="C289" s="51"/>
      <c r="D289" s="51"/>
      <c r="E289" s="51"/>
      <c r="F289" s="52"/>
      <c r="G289" s="51"/>
      <c r="H289" s="51"/>
      <c r="I289" s="51"/>
      <c r="J289" s="51"/>
      <c r="K289" s="42"/>
    </row>
    <row r="290" spans="1:19" ht="12.75" customHeight="1">
      <c r="A290" s="80">
        <v>151</v>
      </c>
      <c r="B290" s="43" t="s">
        <v>327</v>
      </c>
      <c r="C290" s="53">
        <v>0.25</v>
      </c>
      <c r="D290" s="53">
        <v>3948.44</v>
      </c>
      <c r="E290" s="51"/>
      <c r="F290" s="52"/>
      <c r="G290" s="51"/>
      <c r="H290" s="51"/>
      <c r="I290" s="51"/>
      <c r="J290" s="41">
        <f>(D290*C290)+(H290+E290+I290+G290+F290)</f>
        <v>987.11</v>
      </c>
      <c r="K290" s="42">
        <f t="shared" si="32"/>
        <v>3948.44</v>
      </c>
    </row>
    <row r="291" spans="1:19">
      <c r="A291" s="80">
        <v>152</v>
      </c>
      <c r="B291" s="43" t="s">
        <v>295</v>
      </c>
      <c r="C291" s="53">
        <v>1</v>
      </c>
      <c r="D291" s="53">
        <v>2646.88</v>
      </c>
      <c r="E291" s="53"/>
      <c r="F291" s="54">
        <v>794.06</v>
      </c>
      <c r="G291" s="57"/>
      <c r="H291" s="57"/>
      <c r="I291" s="57"/>
      <c r="J291" s="41">
        <f>(D291*C291)+(H291+E291+I291+G291+F291)</f>
        <v>3440.94</v>
      </c>
      <c r="K291" s="42">
        <f t="shared" si="32"/>
        <v>13763.76</v>
      </c>
    </row>
    <row r="292" spans="1:19">
      <c r="A292" s="80">
        <v>153</v>
      </c>
      <c r="B292" s="43" t="s">
        <v>200</v>
      </c>
      <c r="C292" s="53">
        <v>1.75</v>
      </c>
      <c r="D292" s="53">
        <v>2406.25</v>
      </c>
      <c r="E292" s="53"/>
      <c r="F292" s="54">
        <v>1082.82</v>
      </c>
      <c r="G292" s="57"/>
      <c r="H292" s="57"/>
      <c r="I292" s="57"/>
      <c r="J292" s="41">
        <f>(D292*C292)+(H292+E292+I292+G292+F292)</f>
        <v>5293.7574999999997</v>
      </c>
      <c r="K292" s="42">
        <f t="shared" si="32"/>
        <v>21175.03</v>
      </c>
    </row>
    <row r="293" spans="1:19">
      <c r="A293" s="80"/>
      <c r="B293" s="55" t="s">
        <v>8</v>
      </c>
      <c r="C293" s="51">
        <f>SUM(C290:C292)</f>
        <v>3</v>
      </c>
      <c r="D293" s="39">
        <f>(J293-I293-H293-G293-E293-F293)/C293</f>
        <v>2614.975833333333</v>
      </c>
      <c r="E293" s="51"/>
      <c r="F293" s="51">
        <f>SUM(F290:F292)</f>
        <v>1876.8799999999999</v>
      </c>
      <c r="G293" s="57"/>
      <c r="H293" s="57"/>
      <c r="I293" s="57"/>
      <c r="J293" s="51">
        <f>SUM(J290:J292)</f>
        <v>9721.807499999999</v>
      </c>
      <c r="K293" s="39">
        <f t="shared" si="32"/>
        <v>38887.229999999996</v>
      </c>
    </row>
    <row r="294" spans="1:19" ht="12" customHeight="1">
      <c r="A294" s="50"/>
      <c r="B294" s="36" t="s">
        <v>232</v>
      </c>
      <c r="C294" s="51"/>
      <c r="D294" s="51"/>
      <c r="E294" s="51"/>
      <c r="F294" s="52"/>
      <c r="G294" s="51"/>
      <c r="H294" s="51"/>
      <c r="I294" s="51"/>
      <c r="J294" s="51"/>
      <c r="K294" s="42"/>
    </row>
    <row r="295" spans="1:19" ht="12.75" customHeight="1">
      <c r="A295" s="80">
        <v>154</v>
      </c>
      <c r="B295" s="43" t="s">
        <v>327</v>
      </c>
      <c r="C295" s="53">
        <v>1</v>
      </c>
      <c r="D295" s="53">
        <v>3948.44</v>
      </c>
      <c r="E295" s="53">
        <v>947.63</v>
      </c>
      <c r="F295" s="54">
        <v>1184.53</v>
      </c>
      <c r="G295" s="57"/>
      <c r="H295" s="57"/>
      <c r="I295" s="57"/>
      <c r="J295" s="41">
        <f>(D295*C295)+(H295+E295+I295+G295+F295)</f>
        <v>6080.6</v>
      </c>
      <c r="K295" s="42">
        <f t="shared" si="32"/>
        <v>24322.400000000001</v>
      </c>
    </row>
    <row r="296" spans="1:19" ht="13.5" customHeight="1">
      <c r="A296" s="80">
        <v>155</v>
      </c>
      <c r="B296" s="43" t="s">
        <v>183</v>
      </c>
      <c r="C296" s="53">
        <v>9.75</v>
      </c>
      <c r="D296" s="53">
        <v>3078.46</v>
      </c>
      <c r="E296" s="53">
        <v>6436.6</v>
      </c>
      <c r="F296" s="54">
        <v>7645</v>
      </c>
      <c r="G296" s="57"/>
      <c r="H296" s="57"/>
      <c r="I296" s="57"/>
      <c r="J296" s="41">
        <f>(D296*C296)+(H296+E296+I296+G296+F296)</f>
        <v>44096.584999999999</v>
      </c>
      <c r="K296" s="42">
        <f t="shared" si="32"/>
        <v>176386.34</v>
      </c>
    </row>
    <row r="297" spans="1:19">
      <c r="A297" s="80">
        <v>156</v>
      </c>
      <c r="B297" s="43" t="s">
        <v>328</v>
      </c>
      <c r="C297" s="53">
        <v>1</v>
      </c>
      <c r="D297" s="53">
        <v>2646.88</v>
      </c>
      <c r="E297" s="53"/>
      <c r="F297" s="54">
        <v>794.06</v>
      </c>
      <c r="G297" s="57"/>
      <c r="H297" s="57"/>
      <c r="I297" s="57"/>
      <c r="J297" s="41">
        <f>(D297*C297)+(H297+E297+I297+G297+F297)</f>
        <v>3440.94</v>
      </c>
      <c r="K297" s="42">
        <f t="shared" si="32"/>
        <v>13763.76</v>
      </c>
    </row>
    <row r="298" spans="1:19" ht="14.25" customHeight="1">
      <c r="A298" s="80">
        <v>157</v>
      </c>
      <c r="B298" s="43" t="s">
        <v>315</v>
      </c>
      <c r="C298" s="53">
        <v>10.5</v>
      </c>
      <c r="D298" s="53">
        <v>2363.92</v>
      </c>
      <c r="E298" s="53">
        <v>5876.4</v>
      </c>
      <c r="F298" s="54">
        <v>6788.38</v>
      </c>
      <c r="G298" s="57"/>
      <c r="H298" s="57"/>
      <c r="I298" s="57"/>
      <c r="J298" s="41">
        <f>(D298*C298)+(H298+E298+I298+G298+F298)</f>
        <v>37485.94</v>
      </c>
      <c r="K298" s="42">
        <f t="shared" si="32"/>
        <v>149943.76</v>
      </c>
    </row>
    <row r="299" spans="1:19" s="5" customFormat="1" ht="14.25" customHeight="1">
      <c r="A299" s="80">
        <v>158</v>
      </c>
      <c r="B299" s="43" t="s">
        <v>161</v>
      </c>
      <c r="C299" s="53">
        <v>1.25</v>
      </c>
      <c r="D299" s="53">
        <v>1671.6</v>
      </c>
      <c r="E299" s="53"/>
      <c r="F299" s="54"/>
      <c r="G299" s="41"/>
      <c r="H299" s="41">
        <v>208.95</v>
      </c>
      <c r="I299" s="41"/>
      <c r="J299" s="41">
        <f>(D299*C299)+(E299+I299+G299+H299)</f>
        <v>2298.4499999999998</v>
      </c>
      <c r="K299" s="42">
        <f t="shared" si="32"/>
        <v>9193.7999999999993</v>
      </c>
      <c r="L299" s="1"/>
      <c r="M299" s="1"/>
      <c r="N299" s="1"/>
      <c r="O299" s="1"/>
      <c r="P299" s="1"/>
      <c r="Q299" s="1"/>
      <c r="R299" s="1"/>
      <c r="S299" s="1"/>
    </row>
    <row r="300" spans="1:19" s="5" customFormat="1" ht="11.25" customHeight="1">
      <c r="A300" s="80"/>
      <c r="B300" s="55" t="s">
        <v>8</v>
      </c>
      <c r="C300" s="51">
        <f>C295+C296+C297+C298+C299</f>
        <v>23.5</v>
      </c>
      <c r="D300" s="39">
        <f>(J300-I300-H300-G300-E300-F300)/C300</f>
        <v>2703.0197872340423</v>
      </c>
      <c r="E300" s="51">
        <f t="shared" ref="E300:J300" si="34">E295+E296+E297+E298+E299</f>
        <v>13260.630000000001</v>
      </c>
      <c r="F300" s="51">
        <f t="shared" si="34"/>
        <v>16411.97</v>
      </c>
      <c r="G300" s="51">
        <f t="shared" si="34"/>
        <v>0</v>
      </c>
      <c r="H300" s="51">
        <f t="shared" si="34"/>
        <v>208.95</v>
      </c>
      <c r="I300" s="51">
        <f t="shared" si="34"/>
        <v>0</v>
      </c>
      <c r="J300" s="51">
        <f t="shared" si="34"/>
        <v>93402.514999999999</v>
      </c>
      <c r="K300" s="39">
        <f t="shared" si="32"/>
        <v>373610.06</v>
      </c>
      <c r="L300" s="1"/>
      <c r="M300" s="1"/>
      <c r="N300" s="1"/>
      <c r="O300" s="1"/>
      <c r="P300" s="1"/>
      <c r="Q300" s="1"/>
      <c r="R300" s="1"/>
      <c r="S300" s="1"/>
    </row>
    <row r="301" spans="1:19">
      <c r="A301" s="80"/>
      <c r="B301" s="43" t="s">
        <v>233</v>
      </c>
      <c r="C301" s="53">
        <f>C302+C303+C304+G305</f>
        <v>23.5</v>
      </c>
      <c r="D301" s="42">
        <f>(J301-I301-H301-G301-E301-F301)/C301</f>
        <v>2703.0197872340423</v>
      </c>
      <c r="E301" s="53">
        <f>E302+E303+E304+I305</f>
        <v>13260.630000000001</v>
      </c>
      <c r="F301" s="54">
        <f>F302+F303+F304+J305</f>
        <v>16411.97</v>
      </c>
      <c r="G301" s="53">
        <f>G302+G303+G304+J305</f>
        <v>0</v>
      </c>
      <c r="H301" s="53">
        <f>H302+H303+H304</f>
        <v>208.95</v>
      </c>
      <c r="I301" s="53">
        <f>I302+I303+I304</f>
        <v>0</v>
      </c>
      <c r="J301" s="53">
        <f>J302+J303+J304</f>
        <v>93402.514999999999</v>
      </c>
      <c r="K301" s="42">
        <f t="shared" si="32"/>
        <v>373610.06</v>
      </c>
    </row>
    <row r="302" spans="1:19">
      <c r="A302" s="80"/>
      <c r="B302" s="83" t="s">
        <v>40</v>
      </c>
      <c r="C302" s="53">
        <f>C295+C296</f>
        <v>10.75</v>
      </c>
      <c r="D302" s="42">
        <f>(J302-I302-H302-G302-E302-F302)/C302</f>
        <v>3159.388372093023</v>
      </c>
      <c r="E302" s="53">
        <f t="shared" ref="E302:J302" si="35">E295+E296</f>
        <v>7384.2300000000005</v>
      </c>
      <c r="F302" s="53">
        <f t="shared" si="35"/>
        <v>8829.5300000000007</v>
      </c>
      <c r="G302" s="53">
        <f t="shared" si="35"/>
        <v>0</v>
      </c>
      <c r="H302" s="53">
        <f t="shared" si="35"/>
        <v>0</v>
      </c>
      <c r="I302" s="53">
        <f t="shared" si="35"/>
        <v>0</v>
      </c>
      <c r="J302" s="53">
        <f t="shared" si="35"/>
        <v>50177.184999999998</v>
      </c>
      <c r="K302" s="42">
        <f t="shared" si="32"/>
        <v>200708.74</v>
      </c>
    </row>
    <row r="303" spans="1:19">
      <c r="A303" s="80"/>
      <c r="B303" s="123" t="s">
        <v>134</v>
      </c>
      <c r="C303" s="53">
        <f>C297+C298</f>
        <v>11.5</v>
      </c>
      <c r="D303" s="42">
        <f>(J303-I303-H303-G303-E303-F303)/C303</f>
        <v>2388.5252173913045</v>
      </c>
      <c r="E303" s="53">
        <f t="shared" ref="E303:J303" si="36">E297+E298</f>
        <v>5876.4</v>
      </c>
      <c r="F303" s="53">
        <f t="shared" si="36"/>
        <v>7582.4400000000005</v>
      </c>
      <c r="G303" s="53">
        <f t="shared" si="36"/>
        <v>0</v>
      </c>
      <c r="H303" s="53">
        <f t="shared" si="36"/>
        <v>0</v>
      </c>
      <c r="I303" s="53">
        <f t="shared" si="36"/>
        <v>0</v>
      </c>
      <c r="J303" s="53">
        <f t="shared" si="36"/>
        <v>40926.880000000005</v>
      </c>
      <c r="K303" s="42">
        <f t="shared" si="32"/>
        <v>163707.52000000002</v>
      </c>
    </row>
    <row r="304" spans="1:19">
      <c r="A304" s="80"/>
      <c r="B304" s="83" t="s">
        <v>138</v>
      </c>
      <c r="C304" s="53">
        <f>C299</f>
        <v>1.25</v>
      </c>
      <c r="D304" s="42">
        <f>(J304-I304-H304-G304-E304-F304)/C304</f>
        <v>1671.6</v>
      </c>
      <c r="E304" s="53">
        <f t="shared" ref="E304:J304" si="37">E299</f>
        <v>0</v>
      </c>
      <c r="F304" s="53">
        <f t="shared" si="37"/>
        <v>0</v>
      </c>
      <c r="G304" s="53">
        <f t="shared" si="37"/>
        <v>0</v>
      </c>
      <c r="H304" s="53">
        <f t="shared" si="37"/>
        <v>208.95</v>
      </c>
      <c r="I304" s="53">
        <f t="shared" si="37"/>
        <v>0</v>
      </c>
      <c r="J304" s="53">
        <f t="shared" si="37"/>
        <v>2298.4499999999998</v>
      </c>
      <c r="K304" s="42">
        <f t="shared" si="32"/>
        <v>9193.7999999999993</v>
      </c>
    </row>
    <row r="305" spans="1:11">
      <c r="A305" s="80"/>
      <c r="B305" s="50" t="s">
        <v>75</v>
      </c>
      <c r="C305" s="53"/>
      <c r="D305" s="53"/>
      <c r="E305" s="53"/>
      <c r="F305" s="54"/>
      <c r="G305" s="57"/>
      <c r="H305" s="57"/>
      <c r="I305" s="57"/>
      <c r="J305" s="41"/>
      <c r="K305" s="42"/>
    </row>
    <row r="306" spans="1:11" ht="12.75" customHeight="1">
      <c r="A306" s="80">
        <v>159</v>
      </c>
      <c r="B306" s="43" t="s">
        <v>329</v>
      </c>
      <c r="C306" s="53">
        <v>1</v>
      </c>
      <c r="D306" s="53">
        <v>2532.5</v>
      </c>
      <c r="E306" s="53"/>
      <c r="F306" s="54">
        <v>759.75</v>
      </c>
      <c r="G306" s="57"/>
      <c r="H306" s="57"/>
      <c r="I306" s="57"/>
      <c r="J306" s="41">
        <f>(D306*C306)+(H306+E306+I306+G306+F306)</f>
        <v>3292.25</v>
      </c>
      <c r="K306" s="42">
        <f t="shared" si="32"/>
        <v>13169</v>
      </c>
    </row>
    <row r="307" spans="1:11">
      <c r="A307" s="80">
        <v>160</v>
      </c>
      <c r="B307" s="43" t="s">
        <v>330</v>
      </c>
      <c r="C307" s="53">
        <v>2</v>
      </c>
      <c r="D307" s="53">
        <v>2950</v>
      </c>
      <c r="E307" s="53"/>
      <c r="F307" s="54"/>
      <c r="G307" s="57"/>
      <c r="H307" s="57"/>
      <c r="I307" s="57"/>
      <c r="J307" s="41">
        <f>(D307*C307)+(H307+E307+I307+G307+F307)</f>
        <v>5900</v>
      </c>
      <c r="K307" s="42">
        <f t="shared" si="32"/>
        <v>23600</v>
      </c>
    </row>
    <row r="308" spans="1:11" ht="16.5" customHeight="1">
      <c r="A308" s="80">
        <v>161</v>
      </c>
      <c r="B308" s="43" t="s">
        <v>331</v>
      </c>
      <c r="C308" s="53">
        <v>5</v>
      </c>
      <c r="D308" s="53">
        <v>2342.37</v>
      </c>
      <c r="E308" s="53"/>
      <c r="F308" s="54">
        <v>2944.65</v>
      </c>
      <c r="G308" s="57"/>
      <c r="H308" s="57"/>
      <c r="I308" s="57"/>
      <c r="J308" s="41">
        <f>(D308*C308)+(H308+E308+I308+G308+F308)</f>
        <v>14656.499999999998</v>
      </c>
      <c r="K308" s="42">
        <f t="shared" si="32"/>
        <v>58625.999999999993</v>
      </c>
    </row>
    <row r="309" spans="1:11" s="2" customFormat="1" ht="12" customHeight="1">
      <c r="A309" s="50"/>
      <c r="B309" s="55" t="s">
        <v>8</v>
      </c>
      <c r="C309" s="51">
        <f>C306+C307+C308</f>
        <v>8</v>
      </c>
      <c r="D309" s="39">
        <f>(J309-I309-H309-G309-E309-F309)/C309</f>
        <v>2518.0437499999998</v>
      </c>
      <c r="E309" s="51">
        <f t="shared" ref="E309:J309" si="38">E306+E307+E308</f>
        <v>0</v>
      </c>
      <c r="F309" s="51">
        <f t="shared" si="38"/>
        <v>3704.4</v>
      </c>
      <c r="G309" s="51">
        <f t="shared" si="38"/>
        <v>0</v>
      </c>
      <c r="H309" s="51">
        <f t="shared" si="38"/>
        <v>0</v>
      </c>
      <c r="I309" s="51">
        <f t="shared" si="38"/>
        <v>0</v>
      </c>
      <c r="J309" s="51">
        <f t="shared" si="38"/>
        <v>23848.75</v>
      </c>
      <c r="K309" s="39">
        <f t="shared" si="32"/>
        <v>95395</v>
      </c>
    </row>
    <row r="310" spans="1:11">
      <c r="A310" s="80"/>
      <c r="B310" s="43" t="s">
        <v>145</v>
      </c>
      <c r="C310" s="53">
        <f>C311+C312+C313+G314</f>
        <v>8</v>
      </c>
      <c r="D310" s="42">
        <f>(J310-I310-H310-G310-E310-F310)/C310</f>
        <v>2518.0437499999998</v>
      </c>
      <c r="E310" s="53">
        <f>E311+E312+E313+I314</f>
        <v>0</v>
      </c>
      <c r="F310" s="54">
        <f>F311+F312+F313+J314</f>
        <v>3704.4</v>
      </c>
      <c r="G310" s="53">
        <f>G311+G312+G313+J314</f>
        <v>0</v>
      </c>
      <c r="H310" s="53">
        <f>H311+H312+H313</f>
        <v>0</v>
      </c>
      <c r="I310" s="53">
        <f>I311+I312+I313</f>
        <v>0</v>
      </c>
      <c r="J310" s="53">
        <f>J311+J312+J313</f>
        <v>23848.75</v>
      </c>
      <c r="K310" s="42">
        <f t="shared" si="32"/>
        <v>95395</v>
      </c>
    </row>
    <row r="311" spans="1:11">
      <c r="A311" s="80"/>
      <c r="B311" s="83" t="s">
        <v>40</v>
      </c>
      <c r="C311" s="53">
        <f>C306+C307</f>
        <v>3</v>
      </c>
      <c r="D311" s="42">
        <f>(J311-I311-H311-G311-E311-F311)/C311</f>
        <v>2810.8333333333335</v>
      </c>
      <c r="E311" s="53">
        <f t="shared" ref="E311:J311" si="39">E306+E307</f>
        <v>0</v>
      </c>
      <c r="F311" s="53">
        <f t="shared" si="39"/>
        <v>759.75</v>
      </c>
      <c r="G311" s="53">
        <f t="shared" si="39"/>
        <v>0</v>
      </c>
      <c r="H311" s="53">
        <f t="shared" si="39"/>
        <v>0</v>
      </c>
      <c r="I311" s="53">
        <f t="shared" si="39"/>
        <v>0</v>
      </c>
      <c r="J311" s="53">
        <f t="shared" si="39"/>
        <v>9192.25</v>
      </c>
      <c r="K311" s="42">
        <f t="shared" si="32"/>
        <v>36769</v>
      </c>
    </row>
    <row r="312" spans="1:11">
      <c r="A312" s="80"/>
      <c r="B312" s="123" t="s">
        <v>134</v>
      </c>
      <c r="C312" s="53">
        <f>C308</f>
        <v>5</v>
      </c>
      <c r="D312" s="42">
        <f>(J312-I312-H312-G312-E312-F312)/C312</f>
        <v>2342.37</v>
      </c>
      <c r="E312" s="53">
        <f t="shared" ref="E312:J312" si="40">E308</f>
        <v>0</v>
      </c>
      <c r="F312" s="53">
        <f t="shared" si="40"/>
        <v>2944.65</v>
      </c>
      <c r="G312" s="53">
        <f t="shared" si="40"/>
        <v>0</v>
      </c>
      <c r="H312" s="53">
        <f t="shared" si="40"/>
        <v>0</v>
      </c>
      <c r="I312" s="53">
        <f t="shared" si="40"/>
        <v>0</v>
      </c>
      <c r="J312" s="53">
        <f t="shared" si="40"/>
        <v>14656.499999999998</v>
      </c>
      <c r="K312" s="42">
        <f t="shared" si="32"/>
        <v>58625.999999999993</v>
      </c>
    </row>
    <row r="313" spans="1:11">
      <c r="A313" s="80"/>
      <c r="B313" s="83" t="s">
        <v>138</v>
      </c>
      <c r="C313" s="53"/>
      <c r="D313" s="41"/>
      <c r="E313" s="53"/>
      <c r="F313" s="54"/>
      <c r="G313" s="53"/>
      <c r="H313" s="53"/>
      <c r="I313" s="53"/>
      <c r="J313" s="53"/>
      <c r="K313" s="42"/>
    </row>
    <row r="314" spans="1:11" s="2" customFormat="1" ht="13.5" customHeight="1">
      <c r="A314" s="50"/>
      <c r="B314" s="36" t="s">
        <v>76</v>
      </c>
      <c r="C314" s="51"/>
      <c r="D314" s="51"/>
      <c r="E314" s="51"/>
      <c r="F314" s="52"/>
      <c r="G314" s="59"/>
      <c r="H314" s="59"/>
      <c r="I314" s="59"/>
      <c r="J314" s="39"/>
      <c r="K314" s="42"/>
    </row>
    <row r="315" spans="1:11">
      <c r="A315" s="80">
        <v>162</v>
      </c>
      <c r="B315" s="43" t="s">
        <v>216</v>
      </c>
      <c r="C315" s="53">
        <v>1</v>
      </c>
      <c r="D315" s="53">
        <v>2636.87</v>
      </c>
      <c r="E315" s="53"/>
      <c r="F315" s="54">
        <v>527.38</v>
      </c>
      <c r="G315" s="57"/>
      <c r="H315" s="57"/>
      <c r="I315" s="57"/>
      <c r="J315" s="41">
        <f>(D315*C315)+(H315+E315+I315+G315+F315)</f>
        <v>3164.25</v>
      </c>
      <c r="K315" s="42">
        <f t="shared" si="32"/>
        <v>12657</v>
      </c>
    </row>
    <row r="316" spans="1:11" ht="13.5" customHeight="1">
      <c r="A316" s="80">
        <v>163</v>
      </c>
      <c r="B316" s="43" t="s">
        <v>332</v>
      </c>
      <c r="C316" s="53">
        <v>1</v>
      </c>
      <c r="D316" s="53">
        <v>2281.25</v>
      </c>
      <c r="E316" s="53"/>
      <c r="F316" s="54">
        <v>684.38</v>
      </c>
      <c r="G316" s="57"/>
      <c r="H316" s="57"/>
      <c r="I316" s="57"/>
      <c r="J316" s="41">
        <f>(D316*C316)+(H316+E316+I316+G316+F316)</f>
        <v>2965.63</v>
      </c>
      <c r="K316" s="42">
        <f t="shared" si="32"/>
        <v>11862.52</v>
      </c>
    </row>
    <row r="317" spans="1:11" ht="13.5" customHeight="1">
      <c r="A317" s="80"/>
      <c r="B317" s="55" t="s">
        <v>8</v>
      </c>
      <c r="C317" s="51">
        <f>SUM(C315:C316)</f>
        <v>2</v>
      </c>
      <c r="D317" s="39">
        <f>(J317-I317-H317-G317-E317-F317)/C317</f>
        <v>2459.06</v>
      </c>
      <c r="E317" s="53"/>
      <c r="F317" s="97">
        <f>SUM(F315:F316)</f>
        <v>1211.76</v>
      </c>
      <c r="G317" s="57"/>
      <c r="H317" s="57"/>
      <c r="I317" s="57"/>
      <c r="J317" s="39">
        <f>SUM(J315:J316)</f>
        <v>6129.88</v>
      </c>
      <c r="K317" s="39">
        <f t="shared" si="32"/>
        <v>24519.52</v>
      </c>
    </row>
    <row r="318" spans="1:11" ht="12.75" customHeight="1">
      <c r="A318" s="50"/>
      <c r="B318" s="36" t="s">
        <v>77</v>
      </c>
      <c r="C318" s="51"/>
      <c r="D318" s="51"/>
      <c r="E318" s="51"/>
      <c r="F318" s="52"/>
      <c r="G318" s="51"/>
      <c r="H318" s="51"/>
      <c r="I318" s="51"/>
      <c r="J318" s="51"/>
      <c r="K318" s="42"/>
    </row>
    <row r="319" spans="1:11" ht="15" customHeight="1">
      <c r="A319" s="80">
        <v>164</v>
      </c>
      <c r="B319" s="55" t="s">
        <v>333</v>
      </c>
      <c r="C319" s="39">
        <v>0.5</v>
      </c>
      <c r="D319" s="51">
        <v>2646.88</v>
      </c>
      <c r="E319" s="53"/>
      <c r="F319" s="52">
        <v>264.69</v>
      </c>
      <c r="G319" s="64"/>
      <c r="H319" s="64"/>
      <c r="I319" s="64"/>
      <c r="J319" s="39">
        <f>(D319*C319)+(H319+E319+I319+G319+F319)</f>
        <v>1588.13</v>
      </c>
      <c r="K319" s="39">
        <f t="shared" si="32"/>
        <v>6352.52</v>
      </c>
    </row>
    <row r="320" spans="1:11" ht="11.25" customHeight="1">
      <c r="A320" s="50"/>
      <c r="B320" s="36" t="s">
        <v>54</v>
      </c>
      <c r="C320" s="51"/>
      <c r="D320" s="51"/>
      <c r="E320" s="51"/>
      <c r="F320" s="52"/>
      <c r="G320" s="51"/>
      <c r="H320" s="51"/>
      <c r="I320" s="51"/>
      <c r="J320" s="51"/>
      <c r="K320" s="42"/>
    </row>
    <row r="321" spans="1:11" ht="12.75" customHeight="1">
      <c r="A321" s="80">
        <v>165</v>
      </c>
      <c r="B321" s="43" t="s">
        <v>217</v>
      </c>
      <c r="C321" s="53">
        <v>0.5</v>
      </c>
      <c r="D321" s="53">
        <v>2741.25</v>
      </c>
      <c r="E321" s="53"/>
      <c r="F321" s="54">
        <v>274.13</v>
      </c>
      <c r="G321" s="57"/>
      <c r="H321" s="41"/>
      <c r="I321" s="57"/>
      <c r="J321" s="41">
        <f>(D321*C321)+(H321+E321+I321+G321+F321)</f>
        <v>1644.7550000000001</v>
      </c>
      <c r="K321" s="42">
        <f t="shared" si="32"/>
        <v>6579.02</v>
      </c>
    </row>
    <row r="322" spans="1:11" ht="12.75" customHeight="1">
      <c r="A322" s="80">
        <v>166</v>
      </c>
      <c r="B322" s="43" t="s">
        <v>390</v>
      </c>
      <c r="C322" s="53">
        <v>0.5</v>
      </c>
      <c r="D322" s="53">
        <v>2532.5</v>
      </c>
      <c r="E322" s="53"/>
      <c r="F322" s="54">
        <v>126.62</v>
      </c>
      <c r="G322" s="57"/>
      <c r="H322" s="41"/>
      <c r="I322" s="57"/>
      <c r="J322" s="41">
        <f>(D322*C322)+(H322+E322+I322+G322+F322)</f>
        <v>1392.87</v>
      </c>
      <c r="K322" s="42">
        <f t="shared" si="32"/>
        <v>5571.48</v>
      </c>
    </row>
    <row r="323" spans="1:11" ht="24.75" customHeight="1">
      <c r="A323" s="80">
        <v>167</v>
      </c>
      <c r="B323" s="43" t="s">
        <v>246</v>
      </c>
      <c r="C323" s="53">
        <v>1</v>
      </c>
      <c r="D323" s="53">
        <v>2142.5</v>
      </c>
      <c r="E323" s="53"/>
      <c r="F323" s="54">
        <v>214.25</v>
      </c>
      <c r="G323" s="57"/>
      <c r="H323" s="41">
        <v>214.25</v>
      </c>
      <c r="I323" s="57"/>
      <c r="J323" s="41">
        <f>(D323*C323)+(H323+E323+I323+G323+F323)</f>
        <v>2571</v>
      </c>
      <c r="K323" s="42">
        <f t="shared" si="32"/>
        <v>10284</v>
      </c>
    </row>
    <row r="324" spans="1:11" ht="13.5" customHeight="1">
      <c r="A324" s="80"/>
      <c r="B324" s="55" t="s">
        <v>8</v>
      </c>
      <c r="C324" s="51">
        <f>SUM(C321:C323)</f>
        <v>2</v>
      </c>
      <c r="D324" s="39">
        <f>(J324-I324-H324-G324-E324-F324)/C324</f>
        <v>2389.6875</v>
      </c>
      <c r="E324" s="51"/>
      <c r="F324" s="52">
        <f>SUM(F321:F323)</f>
        <v>615</v>
      </c>
      <c r="G324" s="57"/>
      <c r="H324" s="44">
        <f>SUM(H322:H323)</f>
        <v>214.25</v>
      </c>
      <c r="I324" s="57"/>
      <c r="J324" s="51">
        <f>SUM(J321:J323)</f>
        <v>5608.625</v>
      </c>
      <c r="K324" s="39">
        <f t="shared" si="32"/>
        <v>22434.5</v>
      </c>
    </row>
    <row r="325" spans="1:11" ht="12" customHeight="1">
      <c r="A325" s="50"/>
      <c r="B325" s="36" t="s">
        <v>56</v>
      </c>
      <c r="C325" s="51"/>
      <c r="D325" s="51"/>
      <c r="E325" s="51"/>
      <c r="F325" s="52"/>
      <c r="G325" s="51"/>
      <c r="H325" s="51"/>
      <c r="I325" s="51"/>
      <c r="J325" s="51"/>
      <c r="K325" s="42"/>
    </row>
    <row r="326" spans="1:11">
      <c r="A326" s="80">
        <v>168</v>
      </c>
      <c r="B326" s="43" t="s">
        <v>334</v>
      </c>
      <c r="C326" s="53">
        <v>0.75</v>
      </c>
      <c r="D326" s="53">
        <v>3366.25</v>
      </c>
      <c r="E326" s="53"/>
      <c r="F326" s="54">
        <v>757.41</v>
      </c>
      <c r="G326" s="57"/>
      <c r="H326" s="57"/>
      <c r="I326" s="57"/>
      <c r="J326" s="41">
        <f>(D326*C326)+(H326+E326+I326+G326+F326)</f>
        <v>3282.0974999999999</v>
      </c>
      <c r="K326" s="42">
        <f t="shared" si="32"/>
        <v>13128.39</v>
      </c>
    </row>
    <row r="327" spans="1:11">
      <c r="A327" s="80">
        <v>169</v>
      </c>
      <c r="B327" s="43" t="s">
        <v>199</v>
      </c>
      <c r="C327" s="53">
        <v>0.75</v>
      </c>
      <c r="D327" s="53">
        <v>2406.25</v>
      </c>
      <c r="E327" s="53"/>
      <c r="F327" s="54">
        <v>541.41</v>
      </c>
      <c r="G327" s="57"/>
      <c r="H327" s="57"/>
      <c r="I327" s="57"/>
      <c r="J327" s="41">
        <f>(D327*C327)+(H327+E327+I327+G327+F327)</f>
        <v>2346.0974999999999</v>
      </c>
      <c r="K327" s="42">
        <f t="shared" si="32"/>
        <v>9384.39</v>
      </c>
    </row>
    <row r="328" spans="1:11">
      <c r="A328" s="80"/>
      <c r="B328" s="55" t="s">
        <v>8</v>
      </c>
      <c r="C328" s="51">
        <f>SUM(C326:C327)</f>
        <v>1.5</v>
      </c>
      <c r="D328" s="39">
        <f>(J328-I328-H328-G328-E328-F328)/C328</f>
        <v>2886.25</v>
      </c>
      <c r="E328" s="51"/>
      <c r="F328" s="52">
        <f>SUM(F326:F327)</f>
        <v>1298.82</v>
      </c>
      <c r="G328" s="57"/>
      <c r="H328" s="57"/>
      <c r="I328" s="57"/>
      <c r="J328" s="51">
        <f>SUM(J326:J327)</f>
        <v>5628.1949999999997</v>
      </c>
      <c r="K328" s="39">
        <f t="shared" si="32"/>
        <v>22512.78</v>
      </c>
    </row>
    <row r="329" spans="1:11" ht="13.5" customHeight="1">
      <c r="A329" s="50"/>
      <c r="B329" s="36" t="s">
        <v>78</v>
      </c>
      <c r="C329" s="51"/>
      <c r="D329" s="51"/>
      <c r="E329" s="51"/>
      <c r="F329" s="52"/>
      <c r="G329" s="51"/>
      <c r="H329" s="51"/>
      <c r="I329" s="51"/>
      <c r="J329" s="51"/>
      <c r="K329" s="42"/>
    </row>
    <row r="330" spans="1:11">
      <c r="A330" s="80">
        <v>170</v>
      </c>
      <c r="B330" s="43" t="s">
        <v>335</v>
      </c>
      <c r="C330" s="53">
        <v>0.75</v>
      </c>
      <c r="D330" s="53">
        <v>3158.75</v>
      </c>
      <c r="E330" s="53"/>
      <c r="F330" s="54">
        <v>710.72</v>
      </c>
      <c r="G330" s="57"/>
      <c r="H330" s="57"/>
      <c r="I330" s="57"/>
      <c r="J330" s="41">
        <f>(D330*C330)+(H330+E330+I330+G330+F330)</f>
        <v>3079.7825000000003</v>
      </c>
      <c r="K330" s="42">
        <f t="shared" si="32"/>
        <v>12319.130000000001</v>
      </c>
    </row>
    <row r="331" spans="1:11">
      <c r="A331" s="80">
        <v>171</v>
      </c>
      <c r="B331" s="43" t="s">
        <v>218</v>
      </c>
      <c r="C331" s="53">
        <v>0.5</v>
      </c>
      <c r="D331" s="53">
        <v>3158.75</v>
      </c>
      <c r="E331" s="53"/>
      <c r="F331" s="54">
        <v>568.58000000000004</v>
      </c>
      <c r="G331" s="41">
        <v>315.87</v>
      </c>
      <c r="H331" s="57"/>
      <c r="I331" s="57"/>
      <c r="J331" s="41">
        <f>(D331*C331)+(H331+E331+I331+G331+F331)</f>
        <v>2463.8249999999998</v>
      </c>
      <c r="K331" s="42">
        <f t="shared" si="32"/>
        <v>9855.2999999999993</v>
      </c>
    </row>
    <row r="332" spans="1:11">
      <c r="A332" s="80">
        <v>172</v>
      </c>
      <c r="B332" s="43" t="s">
        <v>336</v>
      </c>
      <c r="C332" s="53">
        <v>0.5</v>
      </c>
      <c r="D332" s="53">
        <v>2406.25</v>
      </c>
      <c r="E332" s="53"/>
      <c r="F332" s="54">
        <v>360.94</v>
      </c>
      <c r="G332" s="41"/>
      <c r="H332" s="57"/>
      <c r="I332" s="57"/>
      <c r="J332" s="41">
        <f>(D332*C332)+(H332+E332+I332+G332+F332)</f>
        <v>1564.0650000000001</v>
      </c>
      <c r="K332" s="42">
        <f t="shared" si="32"/>
        <v>6256.26</v>
      </c>
    </row>
    <row r="333" spans="1:11" ht="12.75" customHeight="1">
      <c r="A333" s="80">
        <v>173</v>
      </c>
      <c r="B333" s="43" t="s">
        <v>337</v>
      </c>
      <c r="C333" s="53">
        <v>0.5</v>
      </c>
      <c r="D333" s="53">
        <v>2406.25</v>
      </c>
      <c r="E333" s="53"/>
      <c r="F333" s="54">
        <v>433.13</v>
      </c>
      <c r="G333" s="41">
        <v>240.61</v>
      </c>
      <c r="H333" s="57"/>
      <c r="I333" s="57"/>
      <c r="J333" s="41">
        <f>(D333*C333)+(H333+E333+I333+G333+F333)</f>
        <v>1876.865</v>
      </c>
      <c r="K333" s="42">
        <f t="shared" si="32"/>
        <v>7507.46</v>
      </c>
    </row>
    <row r="334" spans="1:11" ht="12.75" customHeight="1">
      <c r="A334" s="50"/>
      <c r="B334" s="55" t="s">
        <v>8</v>
      </c>
      <c r="C334" s="51">
        <f>SUM(C330:C333)</f>
        <v>2.25</v>
      </c>
      <c r="D334" s="39">
        <f>(J334-I334-H334-G334-E334-F334)/C334</f>
        <v>2824.3055555555557</v>
      </c>
      <c r="E334" s="51"/>
      <c r="F334" s="52">
        <f>SUM(F330:F333)</f>
        <v>2073.3700000000003</v>
      </c>
      <c r="G334" s="39">
        <f>SUM(G330:G333)</f>
        <v>556.48</v>
      </c>
      <c r="H334" s="57"/>
      <c r="I334" s="57"/>
      <c r="J334" s="51">
        <f>SUM(J330:J333)</f>
        <v>8984.5375000000004</v>
      </c>
      <c r="K334" s="39">
        <f t="shared" si="32"/>
        <v>35938.15</v>
      </c>
    </row>
    <row r="335" spans="1:11" ht="13.5" customHeight="1">
      <c r="A335" s="50"/>
      <c r="B335" s="36" t="s">
        <v>61</v>
      </c>
      <c r="C335" s="51"/>
      <c r="D335" s="51"/>
      <c r="E335" s="51"/>
      <c r="F335" s="52"/>
      <c r="G335" s="51"/>
      <c r="H335" s="51"/>
      <c r="I335" s="51"/>
      <c r="J335" s="51"/>
      <c r="K335" s="42"/>
    </row>
    <row r="336" spans="1:11">
      <c r="A336" s="80">
        <v>174</v>
      </c>
      <c r="B336" s="43" t="s">
        <v>219</v>
      </c>
      <c r="C336" s="53">
        <v>0.75</v>
      </c>
      <c r="D336" s="53">
        <v>2741.25</v>
      </c>
      <c r="E336" s="53"/>
      <c r="F336" s="54">
        <v>411.19</v>
      </c>
      <c r="G336" s="57"/>
      <c r="H336" s="57"/>
      <c r="I336" s="57"/>
      <c r="J336" s="41">
        <f>(D336*C336)+(H336+E336+I336+G336+F336)</f>
        <v>2467.1275000000001</v>
      </c>
      <c r="K336" s="42">
        <f t="shared" si="32"/>
        <v>9868.51</v>
      </c>
    </row>
    <row r="337" spans="1:11">
      <c r="A337" s="80">
        <v>175</v>
      </c>
      <c r="B337" s="43" t="s">
        <v>200</v>
      </c>
      <c r="C337" s="53">
        <v>0.75</v>
      </c>
      <c r="D337" s="53">
        <v>2281.25</v>
      </c>
      <c r="E337" s="53"/>
      <c r="F337" s="54">
        <v>342.19</v>
      </c>
      <c r="G337" s="57"/>
      <c r="H337" s="57"/>
      <c r="I337" s="57"/>
      <c r="J337" s="41">
        <f>(D337*C337)+(H337+E337+I337+G337+F337)</f>
        <v>2053.1275000000001</v>
      </c>
      <c r="K337" s="42">
        <f t="shared" si="32"/>
        <v>8212.51</v>
      </c>
    </row>
    <row r="338" spans="1:11">
      <c r="A338" s="80">
        <v>176</v>
      </c>
      <c r="B338" s="43" t="s">
        <v>338</v>
      </c>
      <c r="C338" s="53">
        <v>0.75</v>
      </c>
      <c r="D338" s="53">
        <v>2142.5</v>
      </c>
      <c r="E338" s="53"/>
      <c r="F338" s="54">
        <v>160.69</v>
      </c>
      <c r="G338" s="57"/>
      <c r="H338" s="57"/>
      <c r="I338" s="57"/>
      <c r="J338" s="41">
        <f>(D338*C338)+(H338+E338+I338+G338+F338)</f>
        <v>1767.5650000000001</v>
      </c>
      <c r="K338" s="42">
        <f t="shared" si="32"/>
        <v>7070.26</v>
      </c>
    </row>
    <row r="339" spans="1:11" ht="12.75" customHeight="1">
      <c r="A339" s="80"/>
      <c r="B339" s="55" t="s">
        <v>8</v>
      </c>
      <c r="C339" s="51">
        <f>SUM(C336:C338)</f>
        <v>2.25</v>
      </c>
      <c r="D339" s="39">
        <f>(J339-I339-H339-G339-E339-F339)/C339</f>
        <v>2388.3333333333335</v>
      </c>
      <c r="E339" s="51"/>
      <c r="F339" s="52">
        <f>SUM(F336:F338)</f>
        <v>914.06999999999994</v>
      </c>
      <c r="G339" s="57"/>
      <c r="H339" s="57"/>
      <c r="I339" s="57"/>
      <c r="J339" s="51">
        <f>SUM(J336:J338)</f>
        <v>6287.82</v>
      </c>
      <c r="K339" s="39">
        <f t="shared" si="32"/>
        <v>25151.279999999999</v>
      </c>
    </row>
    <row r="340" spans="1:11" ht="13.5">
      <c r="A340" s="50"/>
      <c r="B340" s="36" t="s">
        <v>79</v>
      </c>
      <c r="C340" s="51"/>
      <c r="D340" s="51"/>
      <c r="E340" s="51"/>
      <c r="F340" s="52"/>
      <c r="G340" s="51"/>
      <c r="H340" s="51"/>
      <c r="I340" s="51"/>
      <c r="J340" s="51"/>
      <c r="K340" s="42"/>
    </row>
    <row r="341" spans="1:11">
      <c r="A341" s="80">
        <v>177</v>
      </c>
      <c r="B341" s="43" t="s">
        <v>200</v>
      </c>
      <c r="C341" s="53">
        <v>2</v>
      </c>
      <c r="D341" s="53">
        <v>2406.25</v>
      </c>
      <c r="E341" s="53"/>
      <c r="F341" s="54">
        <v>1443.75</v>
      </c>
      <c r="G341" s="57"/>
      <c r="H341" s="41">
        <v>481.26</v>
      </c>
      <c r="I341" s="57"/>
      <c r="J341" s="41">
        <f>(D341*C341)+(H341+E341+I341+G341+F341)</f>
        <v>6737.51</v>
      </c>
      <c r="K341" s="42">
        <f t="shared" si="32"/>
        <v>26950.04</v>
      </c>
    </row>
    <row r="342" spans="1:11" ht="12.75" customHeight="1">
      <c r="A342" s="80">
        <v>178</v>
      </c>
      <c r="B342" s="43" t="s">
        <v>163</v>
      </c>
      <c r="C342" s="53">
        <v>1</v>
      </c>
      <c r="D342" s="53">
        <v>1671.6</v>
      </c>
      <c r="E342" s="53"/>
      <c r="F342" s="54"/>
      <c r="G342" s="57"/>
      <c r="H342" s="41">
        <v>167.16</v>
      </c>
      <c r="I342" s="57"/>
      <c r="J342" s="41">
        <f>(D342*C342)+(H342+E342+I342+G342+F342)</f>
        <v>1838.76</v>
      </c>
      <c r="K342" s="42">
        <f t="shared" si="32"/>
        <v>7355.04</v>
      </c>
    </row>
    <row r="343" spans="1:11">
      <c r="A343" s="80"/>
      <c r="B343" s="55" t="s">
        <v>8</v>
      </c>
      <c r="C343" s="51">
        <f>SUM(C341:C342)</f>
        <v>3</v>
      </c>
      <c r="D343" s="39">
        <f>(J343-I343-H343-G343-E343-F343)/C343</f>
        <v>2161.3666666666668</v>
      </c>
      <c r="E343" s="51"/>
      <c r="F343" s="52">
        <f>SUM(F341:F342)</f>
        <v>1443.75</v>
      </c>
      <c r="G343" s="57"/>
      <c r="H343" s="39">
        <f>SUM(H341:H342)</f>
        <v>648.41999999999996</v>
      </c>
      <c r="I343" s="57"/>
      <c r="J343" s="51">
        <f>SUM(J341:J342)</f>
        <v>8576.27</v>
      </c>
      <c r="K343" s="39">
        <f t="shared" si="32"/>
        <v>34305.08</v>
      </c>
    </row>
    <row r="344" spans="1:11" ht="13.5">
      <c r="A344" s="50"/>
      <c r="B344" s="36" t="s">
        <v>70</v>
      </c>
      <c r="C344" s="51"/>
      <c r="D344" s="51"/>
      <c r="E344" s="51"/>
      <c r="F344" s="52"/>
      <c r="G344" s="51"/>
      <c r="H344" s="51"/>
      <c r="I344" s="51"/>
      <c r="J344" s="51"/>
      <c r="K344" s="42"/>
    </row>
    <row r="345" spans="1:11">
      <c r="A345" s="80">
        <v>179</v>
      </c>
      <c r="B345" s="43" t="s">
        <v>200</v>
      </c>
      <c r="C345" s="53">
        <v>0.75</v>
      </c>
      <c r="D345" s="53">
        <v>2406.25</v>
      </c>
      <c r="E345" s="53"/>
      <c r="F345" s="54">
        <v>541.41</v>
      </c>
      <c r="G345" s="41"/>
      <c r="H345" s="41">
        <v>180.47</v>
      </c>
      <c r="I345" s="41"/>
      <c r="J345" s="41">
        <f>(D345*C345)+(H345+E345+I345+G345+F345)</f>
        <v>2526.5675000000001</v>
      </c>
      <c r="K345" s="42">
        <f t="shared" si="32"/>
        <v>10106.27</v>
      </c>
    </row>
    <row r="346" spans="1:11" ht="14.25" customHeight="1">
      <c r="A346" s="80">
        <v>180</v>
      </c>
      <c r="B346" s="43" t="s">
        <v>163</v>
      </c>
      <c r="C346" s="53">
        <v>1</v>
      </c>
      <c r="D346" s="53">
        <v>1671.6</v>
      </c>
      <c r="E346" s="53"/>
      <c r="F346" s="54"/>
      <c r="G346" s="41"/>
      <c r="H346" s="41">
        <v>167.16</v>
      </c>
      <c r="I346" s="41"/>
      <c r="J346" s="41">
        <f>(D346*C346)+(H346+E346+I346+G346+F346)</f>
        <v>1838.76</v>
      </c>
      <c r="K346" s="42">
        <f t="shared" si="32"/>
        <v>7355.04</v>
      </c>
    </row>
    <row r="347" spans="1:11" ht="12" customHeight="1">
      <c r="A347" s="80"/>
      <c r="B347" s="55" t="s">
        <v>8</v>
      </c>
      <c r="C347" s="51">
        <f>SUM(C345:C346)</f>
        <v>1.75</v>
      </c>
      <c r="D347" s="39">
        <f>(J347-I347-H347-G347-E347-F347)/C347</f>
        <v>1986.4500000000003</v>
      </c>
      <c r="E347" s="51"/>
      <c r="F347" s="52">
        <f>SUM(F345:F346)</f>
        <v>541.41</v>
      </c>
      <c r="G347" s="41"/>
      <c r="H347" s="39">
        <f>SUM(H345:H346)</f>
        <v>347.63</v>
      </c>
      <c r="I347" s="41"/>
      <c r="J347" s="51">
        <f>SUM(J345:J346)</f>
        <v>4365.3275000000003</v>
      </c>
      <c r="K347" s="39">
        <f t="shared" si="32"/>
        <v>17461.310000000001</v>
      </c>
    </row>
    <row r="348" spans="1:11" ht="33" customHeight="1">
      <c r="A348" s="50">
        <v>181</v>
      </c>
      <c r="B348" s="55" t="s">
        <v>161</v>
      </c>
      <c r="C348" s="51">
        <v>0.75</v>
      </c>
      <c r="D348" s="51">
        <v>1671.6</v>
      </c>
      <c r="E348" s="51"/>
      <c r="F348" s="52"/>
      <c r="G348" s="39"/>
      <c r="H348" s="39">
        <v>125.37</v>
      </c>
      <c r="I348" s="39"/>
      <c r="J348" s="39">
        <f>(D348*C348)+(E348+I348+G348+H348)</f>
        <v>1379.0699999999997</v>
      </c>
      <c r="K348" s="39">
        <f t="shared" si="32"/>
        <v>5516.2799999999988</v>
      </c>
    </row>
    <row r="349" spans="1:11" s="89" customFormat="1" ht="23.25" customHeight="1">
      <c r="A349" s="80"/>
      <c r="B349" s="55" t="s">
        <v>80</v>
      </c>
      <c r="C349" s="51">
        <f>C350+C351+C352+C353</f>
        <v>50.5</v>
      </c>
      <c r="D349" s="39">
        <f>(J349-I349-H349-G349-E349-F349)/C349</f>
        <v>2570.3579702970301</v>
      </c>
      <c r="E349" s="51">
        <f t="shared" ref="E349:J349" si="41">E350+E351+E352+E353</f>
        <v>13260.630000000001</v>
      </c>
      <c r="F349" s="52">
        <f t="shared" si="41"/>
        <v>30356.120000000003</v>
      </c>
      <c r="G349" s="51">
        <f t="shared" si="41"/>
        <v>556.48</v>
      </c>
      <c r="H349" s="51">
        <f t="shared" si="41"/>
        <v>1544.62</v>
      </c>
      <c r="I349" s="51">
        <f t="shared" si="41"/>
        <v>0</v>
      </c>
      <c r="J349" s="51">
        <f t="shared" si="41"/>
        <v>175520.92750000002</v>
      </c>
      <c r="K349" s="39">
        <f t="shared" si="32"/>
        <v>702083.71000000008</v>
      </c>
    </row>
    <row r="350" spans="1:11" s="89" customFormat="1">
      <c r="A350" s="80"/>
      <c r="B350" s="121" t="s">
        <v>40</v>
      </c>
      <c r="C350" s="51">
        <f>C302+C311+C315+C321+C322+C326+C330+C331+C336+C290</f>
        <v>18.75</v>
      </c>
      <c r="D350" s="39">
        <f>(J350-I350-H350-G350-E350-F350)/C350</f>
        <v>3049.9116000000008</v>
      </c>
      <c r="E350" s="51">
        <f t="shared" ref="E350:J350" si="42">E302+E311+E315+E321+E322+E326+E330+E331+E336+E290</f>
        <v>7384.2300000000005</v>
      </c>
      <c r="F350" s="51">
        <f t="shared" si="42"/>
        <v>12965.31</v>
      </c>
      <c r="G350" s="51">
        <f t="shared" si="42"/>
        <v>315.87</v>
      </c>
      <c r="H350" s="51">
        <f t="shared" si="42"/>
        <v>0</v>
      </c>
      <c r="I350" s="51">
        <f t="shared" si="42"/>
        <v>0</v>
      </c>
      <c r="J350" s="51">
        <f t="shared" si="42"/>
        <v>77851.252500000002</v>
      </c>
      <c r="K350" s="39">
        <f t="shared" ref="K350:K413" si="43">J350*4</f>
        <v>311405.01</v>
      </c>
    </row>
    <row r="351" spans="1:11" s="89" customFormat="1" ht="12.75" customHeight="1">
      <c r="A351" s="80"/>
      <c r="B351" s="120" t="s">
        <v>134</v>
      </c>
      <c r="C351" s="51">
        <f>C291+C292+C303+C312+C316+C319+C323+C327+C332+C333+C337+C338+C341+C345</f>
        <v>27.75</v>
      </c>
      <c r="D351" s="39">
        <f>(J351-I351-H351-G351-E351-F351)/C351</f>
        <v>2375.8859459459472</v>
      </c>
      <c r="E351" s="51">
        <f t="shared" ref="E351:J351" si="44">E291+E292+E303+E312+E316+E319+E323+E327+E332+E333+E337+E338+E341+E345</f>
        <v>5876.4</v>
      </c>
      <c r="F351" s="51">
        <f t="shared" si="44"/>
        <v>17390.810000000001</v>
      </c>
      <c r="G351" s="51">
        <f t="shared" si="44"/>
        <v>240.61</v>
      </c>
      <c r="H351" s="51">
        <f t="shared" si="44"/>
        <v>875.98</v>
      </c>
      <c r="I351" s="51">
        <f t="shared" si="44"/>
        <v>0</v>
      </c>
      <c r="J351" s="51">
        <f t="shared" si="44"/>
        <v>90314.635000000024</v>
      </c>
      <c r="K351" s="39">
        <f t="shared" si="43"/>
        <v>361258.5400000001</v>
      </c>
    </row>
    <row r="352" spans="1:11" s="89" customFormat="1" ht="12.75" customHeight="1">
      <c r="A352" s="80"/>
      <c r="B352" s="121" t="s">
        <v>138</v>
      </c>
      <c r="C352" s="51">
        <f>C299+C342+C346+C348</f>
        <v>4</v>
      </c>
      <c r="D352" s="39">
        <f>(J352-I352-H352-G352-E352-F352)/C352</f>
        <v>1671.6</v>
      </c>
      <c r="E352" s="51">
        <f t="shared" ref="E352:J352" si="45">E299+E342+E346+E348</f>
        <v>0</v>
      </c>
      <c r="F352" s="51">
        <f t="shared" si="45"/>
        <v>0</v>
      </c>
      <c r="G352" s="51">
        <f t="shared" si="45"/>
        <v>0</v>
      </c>
      <c r="H352" s="51">
        <f t="shared" si="45"/>
        <v>668.64</v>
      </c>
      <c r="I352" s="51">
        <f t="shared" si="45"/>
        <v>0</v>
      </c>
      <c r="J352" s="51">
        <f t="shared" si="45"/>
        <v>7355.04</v>
      </c>
      <c r="K352" s="39">
        <f t="shared" si="43"/>
        <v>29420.16</v>
      </c>
    </row>
    <row r="353" spans="1:12" ht="12.75" customHeight="1">
      <c r="A353" s="80"/>
      <c r="B353" s="121" t="s">
        <v>38</v>
      </c>
      <c r="C353" s="51"/>
      <c r="D353" s="51"/>
      <c r="E353" s="51"/>
      <c r="F353" s="52"/>
      <c r="G353" s="57"/>
      <c r="H353" s="57"/>
      <c r="I353" s="57"/>
      <c r="J353" s="51"/>
      <c r="K353" s="42"/>
    </row>
    <row r="354" spans="1:12" s="4" customFormat="1" ht="6" customHeight="1">
      <c r="A354" s="80"/>
      <c r="B354" s="50"/>
      <c r="C354" s="51"/>
      <c r="D354" s="51"/>
      <c r="E354" s="51"/>
      <c r="F354" s="52"/>
      <c r="G354" s="63"/>
      <c r="H354" s="63"/>
      <c r="I354" s="63"/>
      <c r="J354" s="51"/>
      <c r="K354" s="42"/>
      <c r="L354" s="1"/>
    </row>
    <row r="355" spans="1:12">
      <c r="A355" s="50"/>
      <c r="B355" s="38" t="s">
        <v>395</v>
      </c>
      <c r="C355" s="51"/>
      <c r="D355" s="51"/>
      <c r="E355" s="51"/>
      <c r="F355" s="52"/>
      <c r="G355" s="51"/>
      <c r="H355" s="51"/>
      <c r="I355" s="51"/>
      <c r="J355" s="51"/>
      <c r="K355" s="42"/>
    </row>
    <row r="356" spans="1:12">
      <c r="A356" s="50"/>
      <c r="B356" s="50" t="s">
        <v>81</v>
      </c>
      <c r="C356" s="51"/>
      <c r="D356" s="51"/>
      <c r="E356" s="51"/>
      <c r="F356" s="52"/>
      <c r="G356" s="51"/>
      <c r="H356" s="51"/>
      <c r="I356" s="51"/>
      <c r="J356" s="51"/>
      <c r="K356" s="42"/>
    </row>
    <row r="357" spans="1:12">
      <c r="A357" s="80">
        <v>182</v>
      </c>
      <c r="B357" s="43" t="s">
        <v>255</v>
      </c>
      <c r="C357" s="53">
        <v>1</v>
      </c>
      <c r="D357" s="53">
        <v>3039</v>
      </c>
      <c r="E357" s="53"/>
      <c r="F357" s="54">
        <v>303.89999999999998</v>
      </c>
      <c r="G357" s="41"/>
      <c r="H357" s="41"/>
      <c r="I357" s="57"/>
      <c r="J357" s="41">
        <f t="shared" ref="J357:J363" si="46">(D357*C357)+(H357+E357+I357+G357+F357)</f>
        <v>3342.9</v>
      </c>
      <c r="K357" s="42">
        <f t="shared" si="43"/>
        <v>13371.6</v>
      </c>
    </row>
    <row r="358" spans="1:12">
      <c r="A358" s="80">
        <v>183</v>
      </c>
      <c r="B358" s="43" t="s">
        <v>339</v>
      </c>
      <c r="C358" s="53">
        <v>3.5</v>
      </c>
      <c r="D358" s="53">
        <v>2771.07</v>
      </c>
      <c r="E358" s="53"/>
      <c r="F358" s="54">
        <v>1770</v>
      </c>
      <c r="G358" s="41"/>
      <c r="H358" s="41"/>
      <c r="I358" s="57"/>
      <c r="J358" s="41">
        <f t="shared" si="46"/>
        <v>11468.745000000001</v>
      </c>
      <c r="K358" s="42">
        <f t="shared" si="43"/>
        <v>45874.98</v>
      </c>
    </row>
    <row r="359" spans="1:12">
      <c r="A359" s="80">
        <v>184</v>
      </c>
      <c r="B359" s="43" t="s">
        <v>236</v>
      </c>
      <c r="C359" s="53">
        <v>1</v>
      </c>
      <c r="D359" s="53">
        <v>2406.25</v>
      </c>
      <c r="E359" s="53"/>
      <c r="F359" s="54"/>
      <c r="G359" s="41"/>
      <c r="H359" s="41"/>
      <c r="I359" s="57"/>
      <c r="J359" s="41">
        <f t="shared" si="46"/>
        <v>2406.25</v>
      </c>
      <c r="K359" s="42">
        <f t="shared" si="43"/>
        <v>9625</v>
      </c>
    </row>
    <row r="360" spans="1:12">
      <c r="A360" s="80">
        <v>185</v>
      </c>
      <c r="B360" s="43" t="s">
        <v>295</v>
      </c>
      <c r="C360" s="53">
        <v>1</v>
      </c>
      <c r="D360" s="53">
        <v>2646.88</v>
      </c>
      <c r="E360" s="53"/>
      <c r="F360" s="54">
        <v>794.06</v>
      </c>
      <c r="G360" s="41"/>
      <c r="H360" s="41"/>
      <c r="I360" s="57"/>
      <c r="J360" s="41">
        <f t="shared" si="46"/>
        <v>3440.94</v>
      </c>
      <c r="K360" s="42">
        <f t="shared" si="43"/>
        <v>13763.76</v>
      </c>
    </row>
    <row r="361" spans="1:12" ht="13.5" customHeight="1">
      <c r="A361" s="80">
        <v>186</v>
      </c>
      <c r="B361" s="43" t="s">
        <v>326</v>
      </c>
      <c r="C361" s="53">
        <v>2.5</v>
      </c>
      <c r="D361" s="53">
        <v>2454.5</v>
      </c>
      <c r="E361" s="53"/>
      <c r="F361" s="54">
        <v>1626.63</v>
      </c>
      <c r="G361" s="41"/>
      <c r="H361" s="41"/>
      <c r="I361" s="57"/>
      <c r="J361" s="41">
        <f t="shared" si="46"/>
        <v>7762.88</v>
      </c>
      <c r="K361" s="42">
        <f t="shared" si="43"/>
        <v>31051.52</v>
      </c>
    </row>
    <row r="362" spans="1:12" ht="14.25" customHeight="1">
      <c r="A362" s="80">
        <v>187</v>
      </c>
      <c r="B362" s="43" t="s">
        <v>340</v>
      </c>
      <c r="C362" s="53">
        <v>2</v>
      </c>
      <c r="D362" s="53">
        <v>2281.25</v>
      </c>
      <c r="E362" s="53"/>
      <c r="F362" s="54">
        <v>1140.6300000000001</v>
      </c>
      <c r="G362" s="41"/>
      <c r="H362" s="41"/>
      <c r="I362" s="57"/>
      <c r="J362" s="41">
        <f t="shared" si="46"/>
        <v>5703.13</v>
      </c>
      <c r="K362" s="42">
        <f t="shared" si="43"/>
        <v>22812.52</v>
      </c>
    </row>
    <row r="363" spans="1:12" ht="24.75" customHeight="1">
      <c r="A363" s="80">
        <v>188</v>
      </c>
      <c r="B363" s="43" t="s">
        <v>171</v>
      </c>
      <c r="C363" s="53">
        <v>6.5</v>
      </c>
      <c r="D363" s="53">
        <v>1671.6</v>
      </c>
      <c r="E363" s="53"/>
      <c r="F363" s="54"/>
      <c r="G363" s="41"/>
      <c r="H363" s="41">
        <v>752.22</v>
      </c>
      <c r="I363" s="57"/>
      <c r="J363" s="41">
        <f t="shared" si="46"/>
        <v>11617.619999999999</v>
      </c>
      <c r="K363" s="42">
        <f t="shared" si="43"/>
        <v>46470.479999999996</v>
      </c>
    </row>
    <row r="364" spans="1:12">
      <c r="A364" s="80"/>
      <c r="B364" s="55" t="s">
        <v>8</v>
      </c>
      <c r="C364" s="51">
        <f>SUM(C357:C363)</f>
        <v>17.5</v>
      </c>
      <c r="D364" s="39">
        <f>(J364-I364-H364-G364-E364-F364)/C364</f>
        <v>2248.8585714285709</v>
      </c>
      <c r="E364" s="51">
        <f t="shared" ref="E364:J364" si="47">SUM(E357:E363)</f>
        <v>0</v>
      </c>
      <c r="F364" s="52">
        <f t="shared" si="47"/>
        <v>5635.22</v>
      </c>
      <c r="G364" s="51">
        <f t="shared" si="47"/>
        <v>0</v>
      </c>
      <c r="H364" s="39">
        <f t="shared" si="47"/>
        <v>752.22</v>
      </c>
      <c r="I364" s="51">
        <f t="shared" si="47"/>
        <v>0</v>
      </c>
      <c r="J364" s="51">
        <f t="shared" si="47"/>
        <v>45742.464999999997</v>
      </c>
      <c r="K364" s="39">
        <f t="shared" si="43"/>
        <v>182969.86</v>
      </c>
    </row>
    <row r="365" spans="1:12">
      <c r="A365" s="80"/>
      <c r="B365" s="43" t="s">
        <v>146</v>
      </c>
      <c r="C365" s="53">
        <f>C366+C367+C368+G369</f>
        <v>17.5</v>
      </c>
      <c r="D365" s="42">
        <f>(J365-I365-H365-G365-E365-F365)/C365</f>
        <v>2248.8585714285709</v>
      </c>
      <c r="E365" s="53">
        <f t="shared" ref="E365:J365" si="48">E366+E367+E368+I369</f>
        <v>0</v>
      </c>
      <c r="F365" s="54">
        <f t="shared" si="48"/>
        <v>5635.22</v>
      </c>
      <c r="G365" s="53">
        <f t="shared" si="48"/>
        <v>0</v>
      </c>
      <c r="H365" s="53">
        <f t="shared" si="48"/>
        <v>752.22</v>
      </c>
      <c r="I365" s="53">
        <f t="shared" si="48"/>
        <v>0</v>
      </c>
      <c r="J365" s="53">
        <f t="shared" si="48"/>
        <v>45742.464999999997</v>
      </c>
      <c r="K365" s="42">
        <f t="shared" si="43"/>
        <v>182969.86</v>
      </c>
    </row>
    <row r="366" spans="1:12">
      <c r="A366" s="80"/>
      <c r="B366" s="83" t="s">
        <v>40</v>
      </c>
      <c r="C366" s="53">
        <f>C357+C358+C359</f>
        <v>5.5</v>
      </c>
      <c r="D366" s="42">
        <f>(J366-I366-H366-G366-E366-F366)/C366</f>
        <v>2753.4536363636366</v>
      </c>
      <c r="E366" s="53">
        <f t="shared" ref="E366:J366" si="49">E357+E358+E359</f>
        <v>0</v>
      </c>
      <c r="F366" s="53">
        <f t="shared" si="49"/>
        <v>2073.9</v>
      </c>
      <c r="G366" s="53">
        <f t="shared" si="49"/>
        <v>0</v>
      </c>
      <c r="H366" s="53">
        <f t="shared" si="49"/>
        <v>0</v>
      </c>
      <c r="I366" s="53">
        <f t="shared" si="49"/>
        <v>0</v>
      </c>
      <c r="J366" s="53">
        <f t="shared" si="49"/>
        <v>17217.895</v>
      </c>
      <c r="K366" s="42">
        <f t="shared" si="43"/>
        <v>68871.58</v>
      </c>
    </row>
    <row r="367" spans="1:12">
      <c r="A367" s="80"/>
      <c r="B367" s="123" t="s">
        <v>134</v>
      </c>
      <c r="C367" s="53">
        <f>C360+C361+C362</f>
        <v>5.5</v>
      </c>
      <c r="D367" s="42">
        <f>(J367-I367-H367-G367-E367-F367)/C367</f>
        <v>2426.4781818181818</v>
      </c>
      <c r="E367" s="53">
        <f t="shared" ref="E367:J367" si="50">E360+E361+E362</f>
        <v>0</v>
      </c>
      <c r="F367" s="53">
        <f t="shared" si="50"/>
        <v>3561.32</v>
      </c>
      <c r="G367" s="53">
        <f t="shared" si="50"/>
        <v>0</v>
      </c>
      <c r="H367" s="53">
        <f t="shared" si="50"/>
        <v>0</v>
      </c>
      <c r="I367" s="53">
        <f t="shared" si="50"/>
        <v>0</v>
      </c>
      <c r="J367" s="53">
        <f t="shared" si="50"/>
        <v>16906.95</v>
      </c>
      <c r="K367" s="42">
        <f t="shared" si="43"/>
        <v>67627.8</v>
      </c>
    </row>
    <row r="368" spans="1:12">
      <c r="A368" s="80"/>
      <c r="B368" s="83" t="s">
        <v>138</v>
      </c>
      <c r="C368" s="53">
        <f>C363</f>
        <v>6.5</v>
      </c>
      <c r="D368" s="42">
        <f>(J368-I368-H368-G368-E368-F368)/C368</f>
        <v>1671.6</v>
      </c>
      <c r="E368" s="53">
        <f t="shared" ref="E368:J368" si="51">E363</f>
        <v>0</v>
      </c>
      <c r="F368" s="54">
        <f t="shared" si="51"/>
        <v>0</v>
      </c>
      <c r="G368" s="53">
        <f t="shared" si="51"/>
        <v>0</v>
      </c>
      <c r="H368" s="53">
        <f t="shared" si="51"/>
        <v>752.22</v>
      </c>
      <c r="I368" s="53">
        <f t="shared" si="51"/>
        <v>0</v>
      </c>
      <c r="J368" s="53">
        <f t="shared" si="51"/>
        <v>11617.619999999999</v>
      </c>
      <c r="K368" s="42">
        <f t="shared" si="43"/>
        <v>46470.479999999996</v>
      </c>
    </row>
    <row r="369" spans="1:11" ht="12" customHeight="1">
      <c r="A369" s="50"/>
      <c r="B369" s="50" t="s">
        <v>189</v>
      </c>
      <c r="C369" s="51"/>
      <c r="D369" s="51"/>
      <c r="E369" s="51"/>
      <c r="F369" s="52"/>
      <c r="G369" s="51"/>
      <c r="H369" s="51"/>
      <c r="I369" s="51"/>
      <c r="J369" s="51"/>
      <c r="K369" s="42"/>
    </row>
    <row r="370" spans="1:11" ht="11.25" customHeight="1">
      <c r="A370" s="80"/>
      <c r="B370" s="50" t="s">
        <v>82</v>
      </c>
      <c r="C370" s="53"/>
      <c r="D370" s="53"/>
      <c r="E370" s="53"/>
      <c r="F370" s="54"/>
      <c r="G370" s="53"/>
      <c r="H370" s="53"/>
      <c r="I370" s="53"/>
      <c r="J370" s="53"/>
      <c r="K370" s="42"/>
    </row>
    <row r="371" spans="1:11">
      <c r="A371" s="80">
        <v>189</v>
      </c>
      <c r="B371" s="43" t="s">
        <v>341</v>
      </c>
      <c r="C371" s="53">
        <v>0.5</v>
      </c>
      <c r="D371" s="53">
        <v>2741.25</v>
      </c>
      <c r="E371" s="53"/>
      <c r="F371" s="54">
        <v>153.51</v>
      </c>
      <c r="G371" s="41">
        <v>164.47</v>
      </c>
      <c r="H371" s="41"/>
      <c r="I371" s="57"/>
      <c r="J371" s="41">
        <f>(D371*C371)+(H371+E371+I371+G371+F371)</f>
        <v>1688.605</v>
      </c>
      <c r="K371" s="42">
        <f t="shared" si="43"/>
        <v>6754.42</v>
      </c>
    </row>
    <row r="372" spans="1:11">
      <c r="A372" s="80">
        <v>190</v>
      </c>
      <c r="B372" s="43" t="s">
        <v>342</v>
      </c>
      <c r="C372" s="53">
        <v>1</v>
      </c>
      <c r="D372" s="53">
        <v>2646.87</v>
      </c>
      <c r="E372" s="53"/>
      <c r="F372" s="54">
        <v>889.35</v>
      </c>
      <c r="G372" s="41">
        <v>317.63</v>
      </c>
      <c r="H372" s="41"/>
      <c r="I372" s="57"/>
      <c r="J372" s="41">
        <f>(D372*C372)+(H372+E372+I372+G372+F372)</f>
        <v>3853.85</v>
      </c>
      <c r="K372" s="42">
        <f t="shared" si="43"/>
        <v>15415.4</v>
      </c>
    </row>
    <row r="373" spans="1:11">
      <c r="A373" s="80">
        <v>191</v>
      </c>
      <c r="B373" s="43" t="s">
        <v>257</v>
      </c>
      <c r="C373" s="53">
        <v>1</v>
      </c>
      <c r="D373" s="53">
        <v>2281.25</v>
      </c>
      <c r="E373" s="53"/>
      <c r="F373" s="54">
        <v>511</v>
      </c>
      <c r="G373" s="41">
        <v>273.75</v>
      </c>
      <c r="H373" s="41"/>
      <c r="I373" s="57"/>
      <c r="J373" s="41">
        <f>(D373*C373)+(H373+E373+I373+G373+F373)</f>
        <v>3066</v>
      </c>
      <c r="K373" s="42">
        <f t="shared" si="43"/>
        <v>12264</v>
      </c>
    </row>
    <row r="374" spans="1:11" ht="15.75" customHeight="1">
      <c r="A374" s="80">
        <v>192</v>
      </c>
      <c r="B374" s="43" t="s">
        <v>164</v>
      </c>
      <c r="C374" s="53">
        <v>0.75</v>
      </c>
      <c r="D374" s="53">
        <v>1671.6</v>
      </c>
      <c r="E374" s="53"/>
      <c r="F374" s="54"/>
      <c r="G374" s="41"/>
      <c r="H374" s="41">
        <v>125.37</v>
      </c>
      <c r="I374" s="57"/>
      <c r="J374" s="41">
        <f>(D374*C374)+(H374+E374+I374+G374+F374)</f>
        <v>1379.0699999999997</v>
      </c>
      <c r="K374" s="42">
        <f t="shared" si="43"/>
        <v>5516.2799999999988</v>
      </c>
    </row>
    <row r="375" spans="1:11" ht="14.25" customHeight="1">
      <c r="A375" s="80"/>
      <c r="B375" s="55" t="s">
        <v>8</v>
      </c>
      <c r="C375" s="51">
        <f>SUM(C371:C374)</f>
        <v>3.25</v>
      </c>
      <c r="D375" s="39">
        <f>(J375-I375-H375-G375-E375-F375)/C375</f>
        <v>2323.82923076923</v>
      </c>
      <c r="E375" s="51">
        <f t="shared" ref="E375:J375" si="52">SUM(E371:E374)</f>
        <v>0</v>
      </c>
      <c r="F375" s="52">
        <f t="shared" si="52"/>
        <v>1553.8600000000001</v>
      </c>
      <c r="G375" s="39">
        <f t="shared" si="52"/>
        <v>755.85</v>
      </c>
      <c r="H375" s="39">
        <f t="shared" si="52"/>
        <v>125.37</v>
      </c>
      <c r="I375" s="51">
        <f t="shared" si="52"/>
        <v>0</v>
      </c>
      <c r="J375" s="51">
        <f t="shared" si="52"/>
        <v>9987.5249999999996</v>
      </c>
      <c r="K375" s="39">
        <f t="shared" si="43"/>
        <v>39950.1</v>
      </c>
    </row>
    <row r="376" spans="1:11" ht="12.75" customHeight="1">
      <c r="A376" s="80"/>
      <c r="B376" s="43" t="s">
        <v>259</v>
      </c>
      <c r="C376" s="53">
        <f>C377+C378+C379+G380</f>
        <v>3.25</v>
      </c>
      <c r="D376" s="42">
        <f>(J376-I376-H376-G376-E376-F376)/C376</f>
        <v>2323.8292307692304</v>
      </c>
      <c r="E376" s="53">
        <f>E377+E378+E379+I380</f>
        <v>0</v>
      </c>
      <c r="F376" s="54">
        <f>F377+F378+F379+J380</f>
        <v>1553.86</v>
      </c>
      <c r="G376" s="53">
        <f>G377+G378+G379+J380</f>
        <v>755.85</v>
      </c>
      <c r="H376" s="53">
        <f>H377+H378+H379</f>
        <v>125.37</v>
      </c>
      <c r="I376" s="53">
        <f>I377+I378+I379</f>
        <v>0</v>
      </c>
      <c r="J376" s="53">
        <f>J377+J378+J379</f>
        <v>9987.5249999999996</v>
      </c>
      <c r="K376" s="42">
        <f t="shared" si="43"/>
        <v>39950.1</v>
      </c>
    </row>
    <row r="377" spans="1:11" ht="13.5" customHeight="1">
      <c r="A377" s="80"/>
      <c r="B377" s="83" t="s">
        <v>40</v>
      </c>
      <c r="C377" s="53">
        <f>C371</f>
        <v>0.5</v>
      </c>
      <c r="D377" s="42">
        <f>(J377-I377-H377-G377-E377-F377)/C377</f>
        <v>2741.25</v>
      </c>
      <c r="E377" s="53">
        <f t="shared" ref="E377:J377" si="53">E371</f>
        <v>0</v>
      </c>
      <c r="F377" s="53">
        <f t="shared" si="53"/>
        <v>153.51</v>
      </c>
      <c r="G377" s="53">
        <f t="shared" si="53"/>
        <v>164.47</v>
      </c>
      <c r="H377" s="53">
        <f t="shared" si="53"/>
        <v>0</v>
      </c>
      <c r="I377" s="53">
        <f t="shared" si="53"/>
        <v>0</v>
      </c>
      <c r="J377" s="53">
        <f t="shared" si="53"/>
        <v>1688.605</v>
      </c>
      <c r="K377" s="42">
        <f t="shared" si="43"/>
        <v>6754.42</v>
      </c>
    </row>
    <row r="378" spans="1:11" ht="12.75" customHeight="1">
      <c r="A378" s="80"/>
      <c r="B378" s="123" t="s">
        <v>134</v>
      </c>
      <c r="C378" s="53">
        <f>C372+C373</f>
        <v>2</v>
      </c>
      <c r="D378" s="42">
        <f>(J378-I378-H378-G378-E378-F378)/C378</f>
        <v>2464.0600000000004</v>
      </c>
      <c r="E378" s="53">
        <f t="shared" ref="E378:J378" si="54">E372+E373</f>
        <v>0</v>
      </c>
      <c r="F378" s="53">
        <f t="shared" si="54"/>
        <v>1400.35</v>
      </c>
      <c r="G378" s="53">
        <f t="shared" si="54"/>
        <v>591.38</v>
      </c>
      <c r="H378" s="53">
        <f t="shared" si="54"/>
        <v>0</v>
      </c>
      <c r="I378" s="53">
        <f t="shared" si="54"/>
        <v>0</v>
      </c>
      <c r="J378" s="53">
        <f t="shared" si="54"/>
        <v>6919.85</v>
      </c>
      <c r="K378" s="42">
        <f t="shared" si="43"/>
        <v>27679.4</v>
      </c>
    </row>
    <row r="379" spans="1:11" ht="12" customHeight="1">
      <c r="A379" s="80"/>
      <c r="B379" s="83" t="s">
        <v>138</v>
      </c>
      <c r="C379" s="53">
        <f>C374</f>
        <v>0.75</v>
      </c>
      <c r="D379" s="42">
        <f>(J379-I379-H379-G379-E379-F379)/C379</f>
        <v>1671.5999999999997</v>
      </c>
      <c r="E379" s="53">
        <f t="shared" ref="E379:J379" si="55">E374</f>
        <v>0</v>
      </c>
      <c r="F379" s="54">
        <f t="shared" si="55"/>
        <v>0</v>
      </c>
      <c r="G379" s="53">
        <f t="shared" si="55"/>
        <v>0</v>
      </c>
      <c r="H379" s="53">
        <f t="shared" si="55"/>
        <v>125.37</v>
      </c>
      <c r="I379" s="53">
        <f t="shared" si="55"/>
        <v>0</v>
      </c>
      <c r="J379" s="53">
        <f t="shared" si="55"/>
        <v>1379.0699999999997</v>
      </c>
      <c r="K379" s="42">
        <f t="shared" si="43"/>
        <v>5516.2799999999988</v>
      </c>
    </row>
    <row r="380" spans="1:11">
      <c r="A380" s="50"/>
      <c r="B380" s="50" t="s">
        <v>396</v>
      </c>
      <c r="C380" s="51"/>
      <c r="D380" s="51"/>
      <c r="E380" s="51"/>
      <c r="F380" s="52"/>
      <c r="G380" s="51"/>
      <c r="H380" s="51"/>
      <c r="I380" s="51"/>
      <c r="J380" s="51"/>
      <c r="K380" s="42"/>
    </row>
    <row r="381" spans="1:11" ht="25.5">
      <c r="A381" s="80"/>
      <c r="B381" s="50" t="s">
        <v>397</v>
      </c>
      <c r="C381" s="53"/>
      <c r="D381" s="53"/>
      <c r="E381" s="53"/>
      <c r="F381" s="54"/>
      <c r="G381" s="53"/>
      <c r="H381" s="53"/>
      <c r="I381" s="53"/>
      <c r="J381" s="53"/>
      <c r="K381" s="42"/>
    </row>
    <row r="382" spans="1:11">
      <c r="A382" s="80">
        <v>193</v>
      </c>
      <c r="B382" s="43" t="s">
        <v>292</v>
      </c>
      <c r="C382" s="53">
        <v>1</v>
      </c>
      <c r="D382" s="53">
        <v>4039.5</v>
      </c>
      <c r="E382" s="53"/>
      <c r="F382" s="54">
        <v>1211.8499999999999</v>
      </c>
      <c r="G382" s="57"/>
      <c r="H382" s="57"/>
      <c r="I382" s="57"/>
      <c r="J382" s="41">
        <f t="shared" ref="J382:J400" si="56">(D382*C382)+(H382+E382+I382+G382+F382)</f>
        <v>5251.35</v>
      </c>
      <c r="K382" s="42">
        <f t="shared" si="43"/>
        <v>21005.4</v>
      </c>
    </row>
    <row r="383" spans="1:11">
      <c r="A383" s="80">
        <v>194</v>
      </c>
      <c r="B383" s="43" t="s">
        <v>305</v>
      </c>
      <c r="C383" s="53">
        <v>1</v>
      </c>
      <c r="D383" s="53">
        <v>3158.75</v>
      </c>
      <c r="E383" s="53"/>
      <c r="F383" s="54">
        <v>947.63</v>
      </c>
      <c r="G383" s="57"/>
      <c r="H383" s="57"/>
      <c r="I383" s="57"/>
      <c r="J383" s="41">
        <f t="shared" si="56"/>
        <v>4106.38</v>
      </c>
      <c r="K383" s="42">
        <f t="shared" si="43"/>
        <v>16425.52</v>
      </c>
    </row>
    <row r="384" spans="1:11">
      <c r="A384" s="80">
        <v>195</v>
      </c>
      <c r="B384" s="43" t="s">
        <v>306</v>
      </c>
      <c r="C384" s="53">
        <v>0.5</v>
      </c>
      <c r="D384" s="53">
        <v>3366.25</v>
      </c>
      <c r="E384" s="53"/>
      <c r="F384" s="54">
        <v>504.94</v>
      </c>
      <c r="G384" s="57"/>
      <c r="H384" s="57"/>
      <c r="I384" s="57"/>
      <c r="J384" s="41">
        <f t="shared" si="56"/>
        <v>2188.0650000000001</v>
      </c>
      <c r="K384" s="42">
        <f t="shared" si="43"/>
        <v>8752.26</v>
      </c>
    </row>
    <row r="385" spans="1:11" ht="14.25" customHeight="1">
      <c r="A385" s="80">
        <v>196</v>
      </c>
      <c r="B385" s="43" t="s">
        <v>260</v>
      </c>
      <c r="C385" s="53">
        <v>2.75</v>
      </c>
      <c r="D385" s="53">
        <v>3025.79</v>
      </c>
      <c r="E385" s="53"/>
      <c r="F385" s="54">
        <v>1632.16</v>
      </c>
      <c r="G385" s="41"/>
      <c r="H385" s="41"/>
      <c r="I385" s="41"/>
      <c r="J385" s="41">
        <f t="shared" si="56"/>
        <v>9953.0825000000004</v>
      </c>
      <c r="K385" s="42">
        <f t="shared" si="43"/>
        <v>39812.33</v>
      </c>
    </row>
    <row r="386" spans="1:11" ht="15.75" customHeight="1">
      <c r="A386" s="80">
        <v>197</v>
      </c>
      <c r="B386" s="43" t="s">
        <v>343</v>
      </c>
      <c r="C386" s="53">
        <v>0.75</v>
      </c>
      <c r="D386" s="53">
        <v>3297.07</v>
      </c>
      <c r="E386" s="53"/>
      <c r="F386" s="54">
        <v>662.88</v>
      </c>
      <c r="G386" s="41"/>
      <c r="H386" s="41"/>
      <c r="I386" s="41"/>
      <c r="J386" s="41">
        <f t="shared" si="56"/>
        <v>3135.6825000000003</v>
      </c>
      <c r="K386" s="42">
        <f t="shared" si="43"/>
        <v>12542.730000000001</v>
      </c>
    </row>
    <row r="387" spans="1:11" s="17" customFormat="1" ht="15" customHeight="1">
      <c r="A387" s="80">
        <v>198</v>
      </c>
      <c r="B387" s="43" t="s">
        <v>405</v>
      </c>
      <c r="C387" s="53">
        <v>0.25</v>
      </c>
      <c r="D387" s="53">
        <v>3366.25</v>
      </c>
      <c r="E387" s="53"/>
      <c r="F387" s="54">
        <v>168.31</v>
      </c>
      <c r="G387" s="41"/>
      <c r="H387" s="41"/>
      <c r="I387" s="41"/>
      <c r="J387" s="41">
        <f t="shared" si="56"/>
        <v>1009.8724999999999</v>
      </c>
      <c r="K387" s="42">
        <f t="shared" si="43"/>
        <v>4039.49</v>
      </c>
    </row>
    <row r="388" spans="1:11" s="17" customFormat="1" ht="12" customHeight="1">
      <c r="A388" s="80">
        <v>199</v>
      </c>
      <c r="B388" s="43" t="s">
        <v>406</v>
      </c>
      <c r="C388" s="53">
        <v>0.25</v>
      </c>
      <c r="D388" s="53">
        <v>2741.25</v>
      </c>
      <c r="E388" s="53"/>
      <c r="F388" s="54"/>
      <c r="G388" s="41"/>
      <c r="H388" s="41"/>
      <c r="I388" s="41"/>
      <c r="J388" s="41">
        <f t="shared" si="56"/>
        <v>685.3125</v>
      </c>
      <c r="K388" s="42">
        <f t="shared" si="43"/>
        <v>2741.25</v>
      </c>
    </row>
    <row r="389" spans="1:11">
      <c r="A389" s="80">
        <v>200</v>
      </c>
      <c r="B389" s="43" t="s">
        <v>295</v>
      </c>
      <c r="C389" s="53">
        <v>1</v>
      </c>
      <c r="D389" s="53">
        <v>2646.88</v>
      </c>
      <c r="E389" s="53"/>
      <c r="F389" s="54">
        <v>794.06</v>
      </c>
      <c r="G389" s="41"/>
      <c r="H389" s="41"/>
      <c r="I389" s="41"/>
      <c r="J389" s="41">
        <f t="shared" si="56"/>
        <v>3440.94</v>
      </c>
      <c r="K389" s="42">
        <f t="shared" si="43"/>
        <v>13763.76</v>
      </c>
    </row>
    <row r="390" spans="1:11">
      <c r="A390" s="80">
        <v>201</v>
      </c>
      <c r="B390" s="43" t="s">
        <v>208</v>
      </c>
      <c r="C390" s="53">
        <v>9</v>
      </c>
      <c r="D390" s="53">
        <v>2293.61</v>
      </c>
      <c r="E390" s="53"/>
      <c r="F390" s="54">
        <v>5920.5</v>
      </c>
      <c r="G390" s="41">
        <v>1231.25</v>
      </c>
      <c r="H390" s="41"/>
      <c r="I390" s="41"/>
      <c r="J390" s="41">
        <f t="shared" si="56"/>
        <v>27794.240000000002</v>
      </c>
      <c r="K390" s="42">
        <f t="shared" si="43"/>
        <v>111176.96000000001</v>
      </c>
    </row>
    <row r="391" spans="1:11">
      <c r="A391" s="80">
        <v>202</v>
      </c>
      <c r="B391" s="43" t="s">
        <v>344</v>
      </c>
      <c r="C391" s="53">
        <v>1.25</v>
      </c>
      <c r="D391" s="53">
        <v>2017.5</v>
      </c>
      <c r="E391" s="53"/>
      <c r="F391" s="54">
        <v>151.31</v>
      </c>
      <c r="G391" s="41"/>
      <c r="H391" s="41">
        <v>252.18</v>
      </c>
      <c r="I391" s="41"/>
      <c r="J391" s="41">
        <f t="shared" si="56"/>
        <v>2925.3649999999998</v>
      </c>
      <c r="K391" s="42">
        <f t="shared" si="43"/>
        <v>11701.46</v>
      </c>
    </row>
    <row r="392" spans="1:11">
      <c r="A392" s="80">
        <v>203</v>
      </c>
      <c r="B392" s="43" t="s">
        <v>345</v>
      </c>
      <c r="C392" s="53">
        <v>1</v>
      </c>
      <c r="D392" s="53">
        <v>2785.75</v>
      </c>
      <c r="E392" s="53"/>
      <c r="F392" s="54">
        <v>835.73</v>
      </c>
      <c r="G392" s="41"/>
      <c r="H392" s="41"/>
      <c r="I392" s="41"/>
      <c r="J392" s="41">
        <f t="shared" si="56"/>
        <v>3621.48</v>
      </c>
      <c r="K392" s="42">
        <f t="shared" si="43"/>
        <v>14485.92</v>
      </c>
    </row>
    <row r="393" spans="1:11">
      <c r="A393" s="80">
        <v>204</v>
      </c>
      <c r="B393" s="43" t="s">
        <v>346</v>
      </c>
      <c r="C393" s="53">
        <v>4.75</v>
      </c>
      <c r="D393" s="53">
        <v>2484.8000000000002</v>
      </c>
      <c r="E393" s="53"/>
      <c r="F393" s="54">
        <v>2459.7199999999998</v>
      </c>
      <c r="G393" s="41"/>
      <c r="H393" s="41"/>
      <c r="I393" s="41"/>
      <c r="J393" s="41">
        <f t="shared" si="56"/>
        <v>14262.52</v>
      </c>
      <c r="K393" s="42">
        <f t="shared" si="43"/>
        <v>57050.080000000002</v>
      </c>
    </row>
    <row r="394" spans="1:11">
      <c r="A394" s="80">
        <v>205</v>
      </c>
      <c r="B394" s="43" t="s">
        <v>202</v>
      </c>
      <c r="C394" s="53">
        <v>1.5</v>
      </c>
      <c r="D394" s="53">
        <v>2406.25</v>
      </c>
      <c r="E394" s="53"/>
      <c r="F394" s="54">
        <v>899.94</v>
      </c>
      <c r="G394" s="41">
        <v>288.75</v>
      </c>
      <c r="H394" s="41">
        <v>389.81</v>
      </c>
      <c r="I394" s="41"/>
      <c r="J394" s="41">
        <f t="shared" si="56"/>
        <v>5187.875</v>
      </c>
      <c r="K394" s="42">
        <f t="shared" si="43"/>
        <v>20751.5</v>
      </c>
    </row>
    <row r="395" spans="1:11" ht="13.5" customHeight="1">
      <c r="A395" s="80">
        <v>206</v>
      </c>
      <c r="B395" s="43" t="s">
        <v>83</v>
      </c>
      <c r="C395" s="53">
        <v>8</v>
      </c>
      <c r="D395" s="53">
        <v>1696.8</v>
      </c>
      <c r="E395" s="53"/>
      <c r="F395" s="54"/>
      <c r="G395" s="41">
        <v>848.4</v>
      </c>
      <c r="H395" s="41">
        <v>1442.28</v>
      </c>
      <c r="I395" s="41"/>
      <c r="J395" s="41">
        <f t="shared" si="56"/>
        <v>15865.08</v>
      </c>
      <c r="K395" s="42">
        <f t="shared" si="43"/>
        <v>63460.32</v>
      </c>
    </row>
    <row r="396" spans="1:11" ht="13.5" customHeight="1">
      <c r="A396" s="80">
        <v>207</v>
      </c>
      <c r="B396" s="43" t="s">
        <v>220</v>
      </c>
      <c r="C396" s="53">
        <v>5</v>
      </c>
      <c r="D396" s="53">
        <v>1696.8</v>
      </c>
      <c r="E396" s="53"/>
      <c r="F396" s="54"/>
      <c r="G396" s="42"/>
      <c r="H396" s="42">
        <v>848.4</v>
      </c>
      <c r="I396" s="41"/>
      <c r="J396" s="41">
        <f t="shared" si="56"/>
        <v>9332.4</v>
      </c>
      <c r="K396" s="42">
        <f t="shared" si="43"/>
        <v>37329.599999999999</v>
      </c>
    </row>
    <row r="397" spans="1:11" ht="14.25" customHeight="1">
      <c r="A397" s="80">
        <v>208</v>
      </c>
      <c r="B397" s="43" t="s">
        <v>230</v>
      </c>
      <c r="C397" s="53">
        <v>1.5</v>
      </c>
      <c r="D397" s="53">
        <v>1696.8</v>
      </c>
      <c r="E397" s="53"/>
      <c r="F397" s="54"/>
      <c r="G397" s="42">
        <v>212.1</v>
      </c>
      <c r="H397" s="42">
        <v>275.73</v>
      </c>
      <c r="I397" s="41"/>
      <c r="J397" s="41">
        <f t="shared" si="56"/>
        <v>3033.0299999999997</v>
      </c>
      <c r="K397" s="42">
        <f t="shared" si="43"/>
        <v>12132.119999999999</v>
      </c>
    </row>
    <row r="398" spans="1:11">
      <c r="A398" s="80">
        <v>209</v>
      </c>
      <c r="B398" s="43" t="s">
        <v>170</v>
      </c>
      <c r="C398" s="53">
        <v>1</v>
      </c>
      <c r="D398" s="53">
        <v>1671.6</v>
      </c>
      <c r="E398" s="53"/>
      <c r="F398" s="54"/>
      <c r="G398" s="41"/>
      <c r="H398" s="41">
        <v>167.16</v>
      </c>
      <c r="I398" s="41"/>
      <c r="J398" s="41">
        <f t="shared" si="56"/>
        <v>1838.76</v>
      </c>
      <c r="K398" s="42">
        <f t="shared" si="43"/>
        <v>7355.04</v>
      </c>
    </row>
    <row r="399" spans="1:11">
      <c r="A399" s="80">
        <v>210</v>
      </c>
      <c r="B399" s="43" t="s">
        <v>165</v>
      </c>
      <c r="C399" s="53">
        <v>1.5</v>
      </c>
      <c r="D399" s="53">
        <v>1671.6</v>
      </c>
      <c r="E399" s="53"/>
      <c r="F399" s="54"/>
      <c r="G399" s="41"/>
      <c r="H399" s="41">
        <v>250.74</v>
      </c>
      <c r="I399" s="41"/>
      <c r="J399" s="41">
        <f t="shared" si="56"/>
        <v>2758.1399999999994</v>
      </c>
      <c r="K399" s="42">
        <f t="shared" si="43"/>
        <v>11032.559999999998</v>
      </c>
    </row>
    <row r="400" spans="1:11">
      <c r="A400" s="80">
        <v>211</v>
      </c>
      <c r="B400" s="43" t="s">
        <v>163</v>
      </c>
      <c r="C400" s="53">
        <v>0.5</v>
      </c>
      <c r="D400" s="53">
        <v>1671.6</v>
      </c>
      <c r="E400" s="53"/>
      <c r="F400" s="54"/>
      <c r="G400" s="41"/>
      <c r="H400" s="41">
        <v>83.58</v>
      </c>
      <c r="I400" s="41"/>
      <c r="J400" s="41">
        <f t="shared" si="56"/>
        <v>919.38</v>
      </c>
      <c r="K400" s="42">
        <f t="shared" si="43"/>
        <v>3677.52</v>
      </c>
    </row>
    <row r="401" spans="1:12" ht="12" customHeight="1">
      <c r="A401" s="80"/>
      <c r="B401" s="55" t="s">
        <v>8</v>
      </c>
      <c r="C401" s="51">
        <f>C382+C383+C384+C385+C386+C389+C390+C391+C392+C393+C394+C395+C396+C397+C398+C399+C400+C387+C388</f>
        <v>42.5</v>
      </c>
      <c r="D401" s="39">
        <f>(J401-I401-H401-G401-E401-F401)/C401</f>
        <v>2231.2834117647058</v>
      </c>
      <c r="E401" s="51">
        <f t="shared" ref="E401:J401" si="57">E382+E383+E384+E385+E386+E389+E390+E391+E392+E393+E394+E395+E396+E397+E398+E399+E400+E387+E388</f>
        <v>0</v>
      </c>
      <c r="F401" s="51">
        <f t="shared" si="57"/>
        <v>16189.029999999999</v>
      </c>
      <c r="G401" s="51">
        <f t="shared" si="57"/>
        <v>2580.5</v>
      </c>
      <c r="H401" s="51">
        <f t="shared" si="57"/>
        <v>3709.88</v>
      </c>
      <c r="I401" s="51">
        <f t="shared" si="57"/>
        <v>0</v>
      </c>
      <c r="J401" s="51">
        <f t="shared" si="57"/>
        <v>117308.955</v>
      </c>
      <c r="K401" s="39">
        <f t="shared" si="43"/>
        <v>469235.82</v>
      </c>
    </row>
    <row r="402" spans="1:12">
      <c r="A402" s="80"/>
      <c r="B402" s="43" t="s">
        <v>146</v>
      </c>
      <c r="C402" s="53">
        <f>C403+C404+C405+G406</f>
        <v>42.5</v>
      </c>
      <c r="D402" s="42">
        <f>(J402-I402-H402-G402-E402-F402)/C402</f>
        <v>2231.2834117647058</v>
      </c>
      <c r="E402" s="53">
        <f t="shared" ref="E402:J402" si="58">E403+E404+E405+I406</f>
        <v>0</v>
      </c>
      <c r="F402" s="54">
        <f t="shared" si="58"/>
        <v>16189.03</v>
      </c>
      <c r="G402" s="53">
        <f t="shared" si="58"/>
        <v>2580.5</v>
      </c>
      <c r="H402" s="53">
        <f t="shared" si="58"/>
        <v>3709.8799999999992</v>
      </c>
      <c r="I402" s="53">
        <f t="shared" si="58"/>
        <v>0</v>
      </c>
      <c r="J402" s="53">
        <f t="shared" si="58"/>
        <v>117308.955</v>
      </c>
      <c r="K402" s="42">
        <f t="shared" si="43"/>
        <v>469235.82</v>
      </c>
    </row>
    <row r="403" spans="1:12">
      <c r="A403" s="80"/>
      <c r="B403" s="83" t="s">
        <v>40</v>
      </c>
      <c r="C403" s="53">
        <f>C382+C383+C384+C385+C386+C387+C388</f>
        <v>6.5</v>
      </c>
      <c r="D403" s="42">
        <f>(J403-I403-H403-G403-E403-F403)/C403</f>
        <v>3261.8423076923082</v>
      </c>
      <c r="E403" s="53">
        <f t="shared" ref="E403:J403" si="59">E382+E383+E384+E385+E386+E387+E388</f>
        <v>0</v>
      </c>
      <c r="F403" s="53">
        <f t="shared" si="59"/>
        <v>5127.7700000000004</v>
      </c>
      <c r="G403" s="53">
        <f t="shared" si="59"/>
        <v>0</v>
      </c>
      <c r="H403" s="53">
        <f t="shared" si="59"/>
        <v>0</v>
      </c>
      <c r="I403" s="53">
        <f t="shared" si="59"/>
        <v>0</v>
      </c>
      <c r="J403" s="53">
        <f t="shared" si="59"/>
        <v>26329.745000000003</v>
      </c>
      <c r="K403" s="42">
        <f t="shared" si="43"/>
        <v>105318.98000000001</v>
      </c>
    </row>
    <row r="404" spans="1:12">
      <c r="A404" s="80"/>
      <c r="B404" s="123" t="s">
        <v>134</v>
      </c>
      <c r="C404" s="53">
        <f>C389+C390+C391+C392+C393+C394</f>
        <v>18.5</v>
      </c>
      <c r="D404" s="42">
        <f>(J404-I404-H404-G404-E404-F404)/C404</f>
        <v>2378.8740540540539</v>
      </c>
      <c r="E404" s="53">
        <f t="shared" ref="E404:J404" si="60">E389+E390+E391+E392+E393+E394</f>
        <v>0</v>
      </c>
      <c r="F404" s="53">
        <f t="shared" si="60"/>
        <v>11061.26</v>
      </c>
      <c r="G404" s="53">
        <f t="shared" si="60"/>
        <v>1520</v>
      </c>
      <c r="H404" s="53">
        <f t="shared" si="60"/>
        <v>641.99</v>
      </c>
      <c r="I404" s="53">
        <f t="shared" si="60"/>
        <v>0</v>
      </c>
      <c r="J404" s="53">
        <f t="shared" si="60"/>
        <v>57232.42</v>
      </c>
      <c r="K404" s="42">
        <f t="shared" si="43"/>
        <v>228929.68</v>
      </c>
    </row>
    <row r="405" spans="1:12" ht="12.75" customHeight="1">
      <c r="A405" s="80"/>
      <c r="B405" s="83" t="s">
        <v>138</v>
      </c>
      <c r="C405" s="53">
        <f>C395+C396+C397+C398+C399+C400</f>
        <v>17.5</v>
      </c>
      <c r="D405" s="42">
        <f>(J405-I405-H405-G405-E405-F405)/C405</f>
        <v>1692.4799999999996</v>
      </c>
      <c r="E405" s="53">
        <f t="shared" ref="E405:J405" si="61">E395+E396+E397+E398+E399+E400</f>
        <v>0</v>
      </c>
      <c r="F405" s="53">
        <f t="shared" si="61"/>
        <v>0</v>
      </c>
      <c r="G405" s="53">
        <f t="shared" si="61"/>
        <v>1060.5</v>
      </c>
      <c r="H405" s="53">
        <f t="shared" si="61"/>
        <v>3067.8899999999994</v>
      </c>
      <c r="I405" s="53">
        <f t="shared" si="61"/>
        <v>0</v>
      </c>
      <c r="J405" s="53">
        <f t="shared" si="61"/>
        <v>33746.789999999994</v>
      </c>
      <c r="K405" s="42">
        <f t="shared" si="43"/>
        <v>134987.15999999997</v>
      </c>
    </row>
    <row r="406" spans="1:12" ht="21" customHeight="1">
      <c r="A406" s="50"/>
      <c r="B406" s="150" t="s">
        <v>429</v>
      </c>
      <c r="C406" s="51"/>
      <c r="D406" s="51"/>
      <c r="E406" s="51"/>
      <c r="F406" s="52"/>
      <c r="G406" s="51"/>
      <c r="H406" s="51"/>
      <c r="I406" s="51"/>
      <c r="J406" s="51"/>
      <c r="K406" s="42"/>
    </row>
    <row r="407" spans="1:12" ht="12.75" customHeight="1">
      <c r="A407" s="80">
        <v>212</v>
      </c>
      <c r="B407" s="43" t="s">
        <v>292</v>
      </c>
      <c r="C407" s="53">
        <v>0.75</v>
      </c>
      <c r="D407" s="53">
        <v>3702.88</v>
      </c>
      <c r="E407" s="53"/>
      <c r="F407" s="54">
        <v>555.42999999999995</v>
      </c>
      <c r="G407" s="57"/>
      <c r="H407" s="57"/>
      <c r="I407" s="57"/>
      <c r="J407" s="41">
        <f t="shared" ref="J407:J414" si="62">(D407*C407)+(H407+E407+I407+G407+F407)</f>
        <v>3332.5899999999997</v>
      </c>
      <c r="K407" s="42">
        <f t="shared" si="43"/>
        <v>13330.359999999999</v>
      </c>
    </row>
    <row r="408" spans="1:12" ht="12.75" customHeight="1">
      <c r="A408" s="80">
        <v>213</v>
      </c>
      <c r="B408" s="43" t="s">
        <v>57</v>
      </c>
      <c r="C408" s="53">
        <v>0.25</v>
      </c>
      <c r="D408" s="53">
        <v>2741.25</v>
      </c>
      <c r="E408" s="53"/>
      <c r="F408" s="54"/>
      <c r="G408" s="57"/>
      <c r="H408" s="57"/>
      <c r="I408" s="57"/>
      <c r="J408" s="41">
        <f t="shared" si="62"/>
        <v>685.3125</v>
      </c>
      <c r="K408" s="42">
        <f t="shared" si="43"/>
        <v>2741.25</v>
      </c>
    </row>
    <row r="409" spans="1:12" ht="12.75" customHeight="1">
      <c r="A409" s="80">
        <v>214</v>
      </c>
      <c r="B409" s="43" t="s">
        <v>407</v>
      </c>
      <c r="C409" s="53">
        <v>0.25</v>
      </c>
      <c r="D409" s="53">
        <v>2741.25</v>
      </c>
      <c r="E409" s="53"/>
      <c r="F409" s="54"/>
      <c r="G409" s="57"/>
      <c r="H409" s="57"/>
      <c r="I409" s="57"/>
      <c r="J409" s="41">
        <f t="shared" si="62"/>
        <v>685.3125</v>
      </c>
      <c r="K409" s="42">
        <f t="shared" si="43"/>
        <v>2741.25</v>
      </c>
    </row>
    <row r="410" spans="1:12" s="8" customFormat="1">
      <c r="A410" s="80">
        <v>215</v>
      </c>
      <c r="B410" s="43" t="s">
        <v>203</v>
      </c>
      <c r="C410" s="53">
        <v>0.75</v>
      </c>
      <c r="D410" s="53">
        <v>2281.25</v>
      </c>
      <c r="E410" s="53"/>
      <c r="F410" s="54">
        <v>342.19</v>
      </c>
      <c r="G410" s="41"/>
      <c r="H410" s="41"/>
      <c r="I410" s="41"/>
      <c r="J410" s="41">
        <f t="shared" si="62"/>
        <v>2053.1275000000001</v>
      </c>
      <c r="K410" s="42">
        <f t="shared" si="43"/>
        <v>8212.51</v>
      </c>
      <c r="L410" s="1"/>
    </row>
    <row r="411" spans="1:12">
      <c r="A411" s="80">
        <v>216</v>
      </c>
      <c r="B411" s="43" t="s">
        <v>378</v>
      </c>
      <c r="C411" s="53">
        <v>0.5</v>
      </c>
      <c r="D411" s="53">
        <v>2406.25</v>
      </c>
      <c r="E411" s="53"/>
      <c r="F411" s="54">
        <v>360.94</v>
      </c>
      <c r="G411" s="41"/>
      <c r="H411" s="41"/>
      <c r="I411" s="41"/>
      <c r="J411" s="41">
        <f t="shared" si="62"/>
        <v>1564.0650000000001</v>
      </c>
      <c r="K411" s="42">
        <f t="shared" si="43"/>
        <v>6256.26</v>
      </c>
    </row>
    <row r="412" spans="1:12">
      <c r="A412" s="80">
        <v>217</v>
      </c>
      <c r="B412" s="43" t="s">
        <v>204</v>
      </c>
      <c r="C412" s="53">
        <v>0.5</v>
      </c>
      <c r="D412" s="53">
        <v>2281.25</v>
      </c>
      <c r="E412" s="53"/>
      <c r="F412" s="54">
        <v>342.19</v>
      </c>
      <c r="G412" s="41"/>
      <c r="H412" s="41">
        <v>114.06</v>
      </c>
      <c r="I412" s="41"/>
      <c r="J412" s="41">
        <f t="shared" si="62"/>
        <v>1596.875</v>
      </c>
      <c r="K412" s="42">
        <f t="shared" si="43"/>
        <v>6387.5</v>
      </c>
    </row>
    <row r="413" spans="1:12" s="4" customFormat="1" ht="12.75" customHeight="1">
      <c r="A413" s="80">
        <v>218</v>
      </c>
      <c r="B413" s="43" t="s">
        <v>221</v>
      </c>
      <c r="C413" s="53">
        <v>0.75</v>
      </c>
      <c r="D413" s="53">
        <v>1696.8</v>
      </c>
      <c r="E413" s="53"/>
      <c r="F413" s="54"/>
      <c r="G413" s="41"/>
      <c r="H413" s="41">
        <v>127.26</v>
      </c>
      <c r="I413" s="41"/>
      <c r="J413" s="41">
        <f t="shared" si="62"/>
        <v>1399.86</v>
      </c>
      <c r="K413" s="42">
        <f t="shared" si="43"/>
        <v>5599.44</v>
      </c>
      <c r="L413" s="1"/>
    </row>
    <row r="414" spans="1:12" s="4" customFormat="1" ht="14.25" customHeight="1">
      <c r="A414" s="80">
        <v>219</v>
      </c>
      <c r="B414" s="43" t="s">
        <v>163</v>
      </c>
      <c r="C414" s="53">
        <v>0.75</v>
      </c>
      <c r="D414" s="53">
        <v>1671.6</v>
      </c>
      <c r="E414" s="53"/>
      <c r="F414" s="54"/>
      <c r="G414" s="41"/>
      <c r="H414" s="41">
        <v>125.37</v>
      </c>
      <c r="I414" s="41"/>
      <c r="J414" s="41">
        <f t="shared" si="62"/>
        <v>1379.0699999999997</v>
      </c>
      <c r="K414" s="42">
        <f t="shared" ref="K414:K477" si="63">J414*4</f>
        <v>5516.2799999999988</v>
      </c>
      <c r="L414" s="1"/>
    </row>
    <row r="415" spans="1:12" s="4" customFormat="1" ht="12" customHeight="1">
      <c r="A415" s="80"/>
      <c r="B415" s="55" t="s">
        <v>8</v>
      </c>
      <c r="C415" s="51">
        <f>SUM(C407:C414)</f>
        <v>4.5</v>
      </c>
      <c r="D415" s="39">
        <f>(J415-I415-H415-G415-E415-F415)/C415</f>
        <v>2384.1716666666671</v>
      </c>
      <c r="E415" s="51">
        <f t="shared" ref="E415:J415" si="64">SUM(E407:E414)</f>
        <v>0</v>
      </c>
      <c r="F415" s="51">
        <f t="shared" si="64"/>
        <v>1600.75</v>
      </c>
      <c r="G415" s="51">
        <f t="shared" si="64"/>
        <v>0</v>
      </c>
      <c r="H415" s="51">
        <f t="shared" si="64"/>
        <v>366.69</v>
      </c>
      <c r="I415" s="51">
        <f t="shared" si="64"/>
        <v>0</v>
      </c>
      <c r="J415" s="51">
        <f t="shared" si="64"/>
        <v>12696.212500000001</v>
      </c>
      <c r="K415" s="39">
        <f t="shared" si="63"/>
        <v>50784.850000000006</v>
      </c>
      <c r="L415" s="1"/>
    </row>
    <row r="416" spans="1:12" s="4" customFormat="1">
      <c r="A416" s="80"/>
      <c r="B416" s="43" t="s">
        <v>147</v>
      </c>
      <c r="C416" s="53">
        <f>C417+C418+C419+G420</f>
        <v>4.5</v>
      </c>
      <c r="D416" s="41">
        <f>(J416-I416-H416-G416-E416-F416)/C416</f>
        <v>2384.1716666666671</v>
      </c>
      <c r="E416" s="53">
        <f>E417+E418+E419+I420</f>
        <v>0</v>
      </c>
      <c r="F416" s="54">
        <f>F417+F418+F419+J420</f>
        <v>1600.75</v>
      </c>
      <c r="G416" s="53">
        <f>G417+G418+G419+J420</f>
        <v>0</v>
      </c>
      <c r="H416" s="53">
        <f>H417+H418+H419</f>
        <v>366.69</v>
      </c>
      <c r="I416" s="53">
        <f>I417+I418+I419</f>
        <v>0</v>
      </c>
      <c r="J416" s="53">
        <f>J417+J418+J419</f>
        <v>12696.212500000001</v>
      </c>
      <c r="K416" s="42">
        <f t="shared" si="63"/>
        <v>50784.850000000006</v>
      </c>
      <c r="L416" s="1"/>
    </row>
    <row r="417" spans="1:12" s="4" customFormat="1">
      <c r="A417" s="80"/>
      <c r="B417" s="83" t="s">
        <v>40</v>
      </c>
      <c r="C417" s="53">
        <f>C407+C408+C409</f>
        <v>1.25</v>
      </c>
      <c r="D417" s="41">
        <f>(J417-I417-H417-G417-E417-F417)/C417</f>
        <v>3318.2280000000001</v>
      </c>
      <c r="E417" s="53">
        <f t="shared" ref="E417:J417" si="65">E407+E408+E409</f>
        <v>0</v>
      </c>
      <c r="F417" s="53">
        <f t="shared" si="65"/>
        <v>555.42999999999995</v>
      </c>
      <c r="G417" s="53">
        <f t="shared" si="65"/>
        <v>0</v>
      </c>
      <c r="H417" s="53">
        <f t="shared" si="65"/>
        <v>0</v>
      </c>
      <c r="I417" s="53">
        <f t="shared" si="65"/>
        <v>0</v>
      </c>
      <c r="J417" s="53">
        <f t="shared" si="65"/>
        <v>4703.2150000000001</v>
      </c>
      <c r="K417" s="42">
        <f t="shared" si="63"/>
        <v>18812.86</v>
      </c>
      <c r="L417" s="1"/>
    </row>
    <row r="418" spans="1:12" s="4" customFormat="1">
      <c r="A418" s="80"/>
      <c r="B418" s="123" t="s">
        <v>134</v>
      </c>
      <c r="C418" s="53">
        <f>C410+C411+C412</f>
        <v>1.75</v>
      </c>
      <c r="D418" s="41">
        <f>(J418-I418-H418-G418-E418-F418)/C418</f>
        <v>2316.9642857142858</v>
      </c>
      <c r="E418" s="53">
        <f t="shared" ref="E418:J418" si="66">E410+E411+E412</f>
        <v>0</v>
      </c>
      <c r="F418" s="53">
        <f t="shared" si="66"/>
        <v>1045.32</v>
      </c>
      <c r="G418" s="53">
        <f t="shared" si="66"/>
        <v>0</v>
      </c>
      <c r="H418" s="53">
        <f t="shared" si="66"/>
        <v>114.06</v>
      </c>
      <c r="I418" s="53">
        <f t="shared" si="66"/>
        <v>0</v>
      </c>
      <c r="J418" s="53">
        <f t="shared" si="66"/>
        <v>5214.0675000000001</v>
      </c>
      <c r="K418" s="42">
        <f t="shared" si="63"/>
        <v>20856.27</v>
      </c>
      <c r="L418" s="1"/>
    </row>
    <row r="419" spans="1:12" s="4" customFormat="1" ht="15.75" customHeight="1">
      <c r="A419" s="80"/>
      <c r="B419" s="83" t="s">
        <v>138</v>
      </c>
      <c r="C419" s="53">
        <f>C413+C414</f>
        <v>1.5</v>
      </c>
      <c r="D419" s="41">
        <f>(J419-I419-H419-G419-E419-F419)/C419</f>
        <v>1684.1999999999996</v>
      </c>
      <c r="E419" s="53">
        <f t="shared" ref="E419:J419" si="67">E413+E414</f>
        <v>0</v>
      </c>
      <c r="F419" s="53">
        <f t="shared" si="67"/>
        <v>0</v>
      </c>
      <c r="G419" s="53">
        <f t="shared" si="67"/>
        <v>0</v>
      </c>
      <c r="H419" s="53">
        <f t="shared" si="67"/>
        <v>252.63</v>
      </c>
      <c r="I419" s="53">
        <f t="shared" si="67"/>
        <v>0</v>
      </c>
      <c r="J419" s="53">
        <f t="shared" si="67"/>
        <v>2778.9299999999994</v>
      </c>
      <c r="K419" s="42">
        <f t="shared" si="63"/>
        <v>11115.719999999998</v>
      </c>
      <c r="L419" s="1"/>
    </row>
    <row r="420" spans="1:12">
      <c r="A420" s="50"/>
      <c r="B420" s="50" t="s">
        <v>398</v>
      </c>
      <c r="C420" s="51"/>
      <c r="D420" s="51"/>
      <c r="E420" s="51"/>
      <c r="F420" s="52"/>
      <c r="G420" s="51"/>
      <c r="H420" s="51"/>
      <c r="I420" s="51"/>
      <c r="J420" s="51"/>
      <c r="K420" s="42"/>
    </row>
    <row r="421" spans="1:12" ht="12.75" customHeight="1">
      <c r="A421" s="50"/>
      <c r="B421" s="50" t="s">
        <v>84</v>
      </c>
      <c r="C421" s="51"/>
      <c r="D421" s="51"/>
      <c r="E421" s="51"/>
      <c r="F421" s="52"/>
      <c r="G421" s="51"/>
      <c r="H421" s="51"/>
      <c r="I421" s="51"/>
      <c r="J421" s="51"/>
      <c r="K421" s="42"/>
    </row>
    <row r="422" spans="1:12" ht="14.25" customHeight="1">
      <c r="A422" s="80">
        <v>220</v>
      </c>
      <c r="B422" s="43" t="s">
        <v>347</v>
      </c>
      <c r="C422" s="53">
        <v>0.75</v>
      </c>
      <c r="D422" s="53">
        <v>3702.88</v>
      </c>
      <c r="E422" s="53"/>
      <c r="F422" s="54">
        <v>833.15</v>
      </c>
      <c r="G422" s="41"/>
      <c r="H422" s="41"/>
      <c r="I422" s="57"/>
      <c r="J422" s="41">
        <f t="shared" ref="J422:J431" si="68">(D422*C422)+(H422+E422+I422+G422+F422)</f>
        <v>3610.31</v>
      </c>
      <c r="K422" s="42">
        <f t="shared" si="63"/>
        <v>14441.24</v>
      </c>
    </row>
    <row r="423" spans="1:12">
      <c r="A423" s="80">
        <v>221</v>
      </c>
      <c r="B423" s="43" t="s">
        <v>295</v>
      </c>
      <c r="C423" s="53">
        <v>0.75</v>
      </c>
      <c r="D423" s="53">
        <v>2646.88</v>
      </c>
      <c r="E423" s="53"/>
      <c r="F423" s="54">
        <v>595.54999999999995</v>
      </c>
      <c r="G423" s="41"/>
      <c r="H423" s="41"/>
      <c r="I423" s="57"/>
      <c r="J423" s="41">
        <f t="shared" si="68"/>
        <v>2580.71</v>
      </c>
      <c r="K423" s="42">
        <f t="shared" si="63"/>
        <v>10322.84</v>
      </c>
    </row>
    <row r="424" spans="1:12">
      <c r="A424" s="80">
        <v>222</v>
      </c>
      <c r="B424" s="43" t="s">
        <v>208</v>
      </c>
      <c r="C424" s="53">
        <v>4.5</v>
      </c>
      <c r="D424" s="53">
        <v>2076.11</v>
      </c>
      <c r="E424" s="53"/>
      <c r="F424" s="54">
        <v>2298.38</v>
      </c>
      <c r="G424" s="41"/>
      <c r="H424" s="41"/>
      <c r="I424" s="57"/>
      <c r="J424" s="41">
        <f t="shared" si="68"/>
        <v>11640.875</v>
      </c>
      <c r="K424" s="42">
        <f t="shared" si="63"/>
        <v>46563.5</v>
      </c>
    </row>
    <row r="425" spans="1:12">
      <c r="A425" s="80">
        <v>223</v>
      </c>
      <c r="B425" s="43" t="s">
        <v>206</v>
      </c>
      <c r="C425" s="53">
        <v>0.25</v>
      </c>
      <c r="D425" s="53">
        <v>2406.25</v>
      </c>
      <c r="E425" s="53"/>
      <c r="F425" s="54">
        <v>180.47</v>
      </c>
      <c r="G425" s="41"/>
      <c r="H425" s="41">
        <v>60.16</v>
      </c>
      <c r="I425" s="57"/>
      <c r="J425" s="41">
        <f t="shared" si="68"/>
        <v>842.1925</v>
      </c>
      <c r="K425" s="42">
        <f t="shared" si="63"/>
        <v>3368.77</v>
      </c>
    </row>
    <row r="426" spans="1:12">
      <c r="A426" s="80">
        <v>224</v>
      </c>
      <c r="B426" s="43" t="s">
        <v>205</v>
      </c>
      <c r="C426" s="53">
        <v>0.5</v>
      </c>
      <c r="D426" s="53">
        <v>2142.5</v>
      </c>
      <c r="E426" s="53"/>
      <c r="F426" s="54">
        <v>321.38</v>
      </c>
      <c r="G426" s="41"/>
      <c r="H426" s="41"/>
      <c r="I426" s="57"/>
      <c r="J426" s="41">
        <f t="shared" si="68"/>
        <v>1392.63</v>
      </c>
      <c r="K426" s="42">
        <f t="shared" si="63"/>
        <v>5570.52</v>
      </c>
    </row>
    <row r="427" spans="1:12">
      <c r="A427" s="80">
        <v>225</v>
      </c>
      <c r="B427" s="43" t="s">
        <v>204</v>
      </c>
      <c r="C427" s="53">
        <v>0.75</v>
      </c>
      <c r="D427" s="53">
        <v>2017.5</v>
      </c>
      <c r="E427" s="53"/>
      <c r="F427" s="54">
        <v>151.31</v>
      </c>
      <c r="G427" s="41"/>
      <c r="H427" s="41">
        <v>151.31</v>
      </c>
      <c r="I427" s="57"/>
      <c r="J427" s="41">
        <f t="shared" si="68"/>
        <v>1815.7449999999999</v>
      </c>
      <c r="K427" s="42">
        <f t="shared" si="63"/>
        <v>7262.98</v>
      </c>
    </row>
    <row r="428" spans="1:12" ht="14.25" customHeight="1">
      <c r="A428" s="80">
        <v>226</v>
      </c>
      <c r="B428" s="43" t="s">
        <v>222</v>
      </c>
      <c r="C428" s="53">
        <v>0.5</v>
      </c>
      <c r="D428" s="53">
        <v>1696.8</v>
      </c>
      <c r="E428" s="53"/>
      <c r="F428" s="54"/>
      <c r="G428" s="41"/>
      <c r="H428" s="41">
        <v>84.84</v>
      </c>
      <c r="I428" s="57"/>
      <c r="J428" s="41">
        <f t="shared" si="68"/>
        <v>933.24</v>
      </c>
      <c r="K428" s="42">
        <f t="shared" si="63"/>
        <v>3732.96</v>
      </c>
    </row>
    <row r="429" spans="1:12">
      <c r="A429" s="80">
        <v>227</v>
      </c>
      <c r="B429" s="43" t="s">
        <v>85</v>
      </c>
      <c r="C429" s="53">
        <v>4.25</v>
      </c>
      <c r="D429" s="53">
        <v>1696.8</v>
      </c>
      <c r="E429" s="53"/>
      <c r="F429" s="54"/>
      <c r="G429" s="41"/>
      <c r="H429" s="41">
        <v>721.14</v>
      </c>
      <c r="I429" s="57"/>
      <c r="J429" s="41">
        <f t="shared" si="68"/>
        <v>7932.54</v>
      </c>
      <c r="K429" s="42">
        <f t="shared" si="63"/>
        <v>31730.16</v>
      </c>
    </row>
    <row r="430" spans="1:12">
      <c r="A430" s="80">
        <v>228</v>
      </c>
      <c r="B430" s="43" t="s">
        <v>166</v>
      </c>
      <c r="C430" s="53">
        <v>0.75</v>
      </c>
      <c r="D430" s="53">
        <v>1671.6</v>
      </c>
      <c r="E430" s="53"/>
      <c r="F430" s="54"/>
      <c r="G430" s="41"/>
      <c r="H430" s="41">
        <v>125.37</v>
      </c>
      <c r="I430" s="57"/>
      <c r="J430" s="41">
        <f t="shared" si="68"/>
        <v>1379.0699999999997</v>
      </c>
      <c r="K430" s="42">
        <f t="shared" si="63"/>
        <v>5516.2799999999988</v>
      </c>
    </row>
    <row r="431" spans="1:12">
      <c r="A431" s="80">
        <v>229</v>
      </c>
      <c r="B431" s="43" t="s">
        <v>169</v>
      </c>
      <c r="C431" s="53">
        <v>0.5</v>
      </c>
      <c r="D431" s="53">
        <v>1671.6</v>
      </c>
      <c r="E431" s="53"/>
      <c r="F431" s="54"/>
      <c r="G431" s="41"/>
      <c r="H431" s="41">
        <v>83.58</v>
      </c>
      <c r="I431" s="57"/>
      <c r="J431" s="41">
        <f t="shared" si="68"/>
        <v>919.38</v>
      </c>
      <c r="K431" s="42">
        <f t="shared" si="63"/>
        <v>3677.52</v>
      </c>
    </row>
    <row r="432" spans="1:12">
      <c r="A432" s="80"/>
      <c r="B432" s="55" t="s">
        <v>8</v>
      </c>
      <c r="C432" s="51">
        <f>SUM(C422:C431)</f>
        <v>13.5</v>
      </c>
      <c r="D432" s="39">
        <f>(J432-I432-H432-G432-E432-F432)/C432</f>
        <v>2032.5964814814818</v>
      </c>
      <c r="E432" s="51">
        <f t="shared" ref="E432:J432" si="69">SUM(E422:E431)</f>
        <v>0</v>
      </c>
      <c r="F432" s="52">
        <f t="shared" si="69"/>
        <v>4380.24</v>
      </c>
      <c r="G432" s="51">
        <f t="shared" si="69"/>
        <v>0</v>
      </c>
      <c r="H432" s="39">
        <f t="shared" si="69"/>
        <v>1226.4000000000001</v>
      </c>
      <c r="I432" s="51">
        <f t="shared" si="69"/>
        <v>0</v>
      </c>
      <c r="J432" s="51">
        <f t="shared" si="69"/>
        <v>33046.692500000005</v>
      </c>
      <c r="K432" s="39">
        <f t="shared" si="63"/>
        <v>132186.77000000002</v>
      </c>
    </row>
    <row r="433" spans="1:11">
      <c r="A433" s="80"/>
      <c r="B433" s="43" t="s">
        <v>148</v>
      </c>
      <c r="C433" s="53">
        <f>C434+C435+C436+G437</f>
        <v>13.5</v>
      </c>
      <c r="D433" s="42">
        <f>(J433-I433-H433-G433-E433-F433)/C433</f>
        <v>2032.5964814814813</v>
      </c>
      <c r="E433" s="53">
        <f>E434+E435+E436+I437</f>
        <v>0</v>
      </c>
      <c r="F433" s="54">
        <f>F434+F435+F436+J437</f>
        <v>4380.24</v>
      </c>
      <c r="G433" s="53">
        <f>G434+G435+G436+J437</f>
        <v>0</v>
      </c>
      <c r="H433" s="53">
        <f>H434+H435+H436</f>
        <v>1226.4000000000001</v>
      </c>
      <c r="I433" s="53">
        <f>I434+I435+I436</f>
        <v>0</v>
      </c>
      <c r="J433" s="53">
        <f>J434+J435+J436</f>
        <v>33046.692499999997</v>
      </c>
      <c r="K433" s="42">
        <f t="shared" si="63"/>
        <v>132186.76999999999</v>
      </c>
    </row>
    <row r="434" spans="1:11">
      <c r="A434" s="80"/>
      <c r="B434" s="83" t="s">
        <v>40</v>
      </c>
      <c r="C434" s="53">
        <f>C422</f>
        <v>0.75</v>
      </c>
      <c r="D434" s="42">
        <f>(J434-I434-H434-G434-E434-F434)/C434</f>
        <v>3702.8799999999997</v>
      </c>
      <c r="E434" s="53">
        <f t="shared" ref="E434:J434" si="70">E422</f>
        <v>0</v>
      </c>
      <c r="F434" s="54">
        <f t="shared" si="70"/>
        <v>833.15</v>
      </c>
      <c r="G434" s="53">
        <f t="shared" si="70"/>
        <v>0</v>
      </c>
      <c r="H434" s="53">
        <f t="shared" si="70"/>
        <v>0</v>
      </c>
      <c r="I434" s="53">
        <f t="shared" si="70"/>
        <v>0</v>
      </c>
      <c r="J434" s="53">
        <f t="shared" si="70"/>
        <v>3610.31</v>
      </c>
      <c r="K434" s="42">
        <f t="shared" si="63"/>
        <v>14441.24</v>
      </c>
    </row>
    <row r="435" spans="1:11">
      <c r="A435" s="80"/>
      <c r="B435" s="123" t="s">
        <v>134</v>
      </c>
      <c r="C435" s="53">
        <f>C423+C424+C425+C426+C427</f>
        <v>6.75</v>
      </c>
      <c r="D435" s="42">
        <f>(J435-I435-H435-G435-E435-F435)/C435</f>
        <v>2150.1618518518512</v>
      </c>
      <c r="E435" s="53">
        <f t="shared" ref="E435:J435" si="71">E423+E424+E425+E426+E427</f>
        <v>0</v>
      </c>
      <c r="F435" s="53">
        <f t="shared" si="71"/>
        <v>3547.09</v>
      </c>
      <c r="G435" s="53">
        <f t="shared" si="71"/>
        <v>0</v>
      </c>
      <c r="H435" s="53">
        <f t="shared" si="71"/>
        <v>211.47</v>
      </c>
      <c r="I435" s="53">
        <f t="shared" si="71"/>
        <v>0</v>
      </c>
      <c r="J435" s="53">
        <f t="shared" si="71"/>
        <v>18272.152499999997</v>
      </c>
      <c r="K435" s="42">
        <f t="shared" si="63"/>
        <v>73088.609999999986</v>
      </c>
    </row>
    <row r="436" spans="1:11">
      <c r="A436" s="80"/>
      <c r="B436" s="83" t="s">
        <v>138</v>
      </c>
      <c r="C436" s="53">
        <f>C428+C429+C430+C431</f>
        <v>6</v>
      </c>
      <c r="D436" s="42">
        <f>(J436-I436-H436-G436-E436-F436)/C436</f>
        <v>1691.55</v>
      </c>
      <c r="E436" s="53">
        <f t="shared" ref="E436:J436" si="72">E428+E429+E430+E431</f>
        <v>0</v>
      </c>
      <c r="F436" s="53">
        <f t="shared" si="72"/>
        <v>0</v>
      </c>
      <c r="G436" s="53">
        <f t="shared" si="72"/>
        <v>0</v>
      </c>
      <c r="H436" s="53">
        <f t="shared" si="72"/>
        <v>1014.9300000000001</v>
      </c>
      <c r="I436" s="53">
        <f t="shared" si="72"/>
        <v>0</v>
      </c>
      <c r="J436" s="53">
        <f t="shared" si="72"/>
        <v>11164.23</v>
      </c>
      <c r="K436" s="42">
        <f t="shared" si="63"/>
        <v>44656.92</v>
      </c>
    </row>
    <row r="437" spans="1:11">
      <c r="A437" s="50"/>
      <c r="B437" s="50" t="s">
        <v>399</v>
      </c>
      <c r="C437" s="51"/>
      <c r="D437" s="51"/>
      <c r="E437" s="51"/>
      <c r="F437" s="52"/>
      <c r="G437" s="51"/>
      <c r="H437" s="51"/>
      <c r="I437" s="51"/>
      <c r="J437" s="51"/>
      <c r="K437" s="42"/>
    </row>
    <row r="438" spans="1:11" ht="11.25" customHeight="1">
      <c r="A438" s="50"/>
      <c r="B438" s="50" t="s">
        <v>400</v>
      </c>
      <c r="C438" s="51"/>
      <c r="D438" s="51"/>
      <c r="E438" s="51"/>
      <c r="F438" s="52"/>
      <c r="G438" s="51"/>
      <c r="H438" s="51"/>
      <c r="I438" s="51"/>
      <c r="J438" s="51"/>
      <c r="K438" s="42"/>
    </row>
    <row r="439" spans="1:11" ht="13.5" customHeight="1">
      <c r="A439" s="80">
        <v>230</v>
      </c>
      <c r="B439" s="43" t="s">
        <v>292</v>
      </c>
      <c r="C439" s="53">
        <v>1</v>
      </c>
      <c r="D439" s="53">
        <v>3948.44</v>
      </c>
      <c r="E439" s="53"/>
      <c r="F439" s="54">
        <v>789.69</v>
      </c>
      <c r="G439" s="41"/>
      <c r="H439" s="41"/>
      <c r="I439" s="41"/>
      <c r="J439" s="41">
        <f t="shared" ref="J439:J454" si="73">(D439*C439)+(H439+E439+I439+G439+F439)</f>
        <v>4738.13</v>
      </c>
      <c r="K439" s="42">
        <f t="shared" si="63"/>
        <v>18952.52</v>
      </c>
    </row>
    <row r="440" spans="1:11" ht="13.5" customHeight="1">
      <c r="A440" s="80">
        <v>231</v>
      </c>
      <c r="B440" s="43" t="s">
        <v>119</v>
      </c>
      <c r="C440" s="53">
        <v>1.25</v>
      </c>
      <c r="D440" s="53">
        <v>3033.25</v>
      </c>
      <c r="E440" s="53"/>
      <c r="F440" s="54">
        <v>1000.41</v>
      </c>
      <c r="G440" s="41"/>
      <c r="H440" s="41"/>
      <c r="I440" s="41"/>
      <c r="J440" s="41">
        <f t="shared" si="73"/>
        <v>4791.9724999999999</v>
      </c>
      <c r="K440" s="42">
        <f t="shared" si="63"/>
        <v>19167.89</v>
      </c>
    </row>
    <row r="441" spans="1:11">
      <c r="A441" s="80">
        <v>232</v>
      </c>
      <c r="B441" s="43" t="s">
        <v>252</v>
      </c>
      <c r="C441" s="53">
        <v>0.25</v>
      </c>
      <c r="D441" s="53">
        <v>2950</v>
      </c>
      <c r="E441" s="53"/>
      <c r="F441" s="54">
        <v>147.5</v>
      </c>
      <c r="G441" s="41"/>
      <c r="H441" s="41"/>
      <c r="I441" s="41"/>
      <c r="J441" s="41">
        <f t="shared" si="73"/>
        <v>885</v>
      </c>
      <c r="K441" s="42">
        <f t="shared" si="63"/>
        <v>3540</v>
      </c>
    </row>
    <row r="442" spans="1:11">
      <c r="A442" s="80">
        <v>233</v>
      </c>
      <c r="B442" s="43" t="s">
        <v>348</v>
      </c>
      <c r="C442" s="53">
        <v>1</v>
      </c>
      <c r="D442" s="53">
        <v>2532.5</v>
      </c>
      <c r="E442" s="53"/>
      <c r="F442" s="54">
        <v>850.92</v>
      </c>
      <c r="G442" s="41">
        <v>303.89999999999998</v>
      </c>
      <c r="H442" s="41"/>
      <c r="I442" s="41"/>
      <c r="J442" s="41">
        <f t="shared" si="73"/>
        <v>3687.3199999999997</v>
      </c>
      <c r="K442" s="42">
        <f t="shared" si="63"/>
        <v>14749.279999999999</v>
      </c>
    </row>
    <row r="443" spans="1:11">
      <c r="A443" s="80">
        <v>234</v>
      </c>
      <c r="B443" s="43" t="s">
        <v>247</v>
      </c>
      <c r="C443" s="53">
        <v>2</v>
      </c>
      <c r="D443" s="53">
        <v>2532.5</v>
      </c>
      <c r="E443" s="53"/>
      <c r="F443" s="54">
        <v>425.46</v>
      </c>
      <c r="G443" s="41">
        <v>607.79999999999995</v>
      </c>
      <c r="H443" s="41"/>
      <c r="I443" s="41"/>
      <c r="J443" s="41">
        <f t="shared" si="73"/>
        <v>6098.26</v>
      </c>
      <c r="K443" s="42">
        <f t="shared" si="63"/>
        <v>24393.040000000001</v>
      </c>
    </row>
    <row r="444" spans="1:11" ht="14.25" customHeight="1">
      <c r="A444" s="80">
        <v>235</v>
      </c>
      <c r="B444" s="43" t="s">
        <v>349</v>
      </c>
      <c r="C444" s="53">
        <v>3.75</v>
      </c>
      <c r="D444" s="53">
        <v>3033.248</v>
      </c>
      <c r="E444" s="53"/>
      <c r="F444" s="54">
        <v>1937.41</v>
      </c>
      <c r="G444" s="41"/>
      <c r="H444" s="41"/>
      <c r="I444" s="41"/>
      <c r="J444" s="41">
        <f t="shared" si="73"/>
        <v>13312.09</v>
      </c>
      <c r="K444" s="42">
        <f t="shared" si="63"/>
        <v>53248.36</v>
      </c>
    </row>
    <row r="445" spans="1:11">
      <c r="A445" s="80">
        <v>236</v>
      </c>
      <c r="B445" s="43" t="s">
        <v>295</v>
      </c>
      <c r="C445" s="53">
        <v>1</v>
      </c>
      <c r="D445" s="53">
        <v>2785.75</v>
      </c>
      <c r="E445" s="53"/>
      <c r="F445" s="54">
        <v>835.73</v>
      </c>
      <c r="G445" s="41"/>
      <c r="H445" s="41"/>
      <c r="I445" s="41"/>
      <c r="J445" s="41">
        <f t="shared" si="73"/>
        <v>3621.48</v>
      </c>
      <c r="K445" s="42">
        <f t="shared" si="63"/>
        <v>14485.92</v>
      </c>
    </row>
    <row r="446" spans="1:11">
      <c r="A446" s="80">
        <v>237</v>
      </c>
      <c r="B446" s="43" t="s">
        <v>160</v>
      </c>
      <c r="C446" s="53">
        <v>10.5</v>
      </c>
      <c r="D446" s="53">
        <v>2465.29</v>
      </c>
      <c r="E446" s="53"/>
      <c r="F446" s="54">
        <v>6942.48</v>
      </c>
      <c r="G446" s="41"/>
      <c r="H446" s="41"/>
      <c r="I446" s="41"/>
      <c r="J446" s="41">
        <f t="shared" si="73"/>
        <v>32828.024999999994</v>
      </c>
      <c r="K446" s="42">
        <f t="shared" si="63"/>
        <v>131312.09999999998</v>
      </c>
    </row>
    <row r="447" spans="1:11">
      <c r="A447" s="80">
        <v>238</v>
      </c>
      <c r="B447" s="43" t="s">
        <v>350</v>
      </c>
      <c r="C447" s="53">
        <v>5.75</v>
      </c>
      <c r="D447" s="53">
        <v>2459.67</v>
      </c>
      <c r="E447" s="53"/>
      <c r="F447" s="54">
        <v>4302.62</v>
      </c>
      <c r="G447" s="41">
        <v>1697.17</v>
      </c>
      <c r="H447" s="41"/>
      <c r="I447" s="41"/>
      <c r="J447" s="41">
        <f t="shared" si="73"/>
        <v>20142.892500000002</v>
      </c>
      <c r="K447" s="42">
        <f t="shared" si="63"/>
        <v>80571.570000000007</v>
      </c>
    </row>
    <row r="448" spans="1:11" ht="12.75" customHeight="1">
      <c r="A448" s="80">
        <v>239</v>
      </c>
      <c r="B448" s="43" t="s">
        <v>378</v>
      </c>
      <c r="C448" s="53">
        <v>1</v>
      </c>
      <c r="D448" s="53">
        <v>2406.25</v>
      </c>
      <c r="E448" s="53"/>
      <c r="F448" s="54">
        <v>481.25</v>
      </c>
      <c r="G448" s="41"/>
      <c r="H448" s="41"/>
      <c r="I448" s="41"/>
      <c r="J448" s="41">
        <f t="shared" si="73"/>
        <v>2887.5</v>
      </c>
      <c r="K448" s="42">
        <f t="shared" si="63"/>
        <v>11550</v>
      </c>
    </row>
    <row r="449" spans="1:11" ht="12.75" customHeight="1">
      <c r="A449" s="80">
        <v>240</v>
      </c>
      <c r="B449" s="43" t="s">
        <v>164</v>
      </c>
      <c r="C449" s="53">
        <v>2</v>
      </c>
      <c r="D449" s="53">
        <v>1671.6</v>
      </c>
      <c r="E449" s="53"/>
      <c r="F449" s="54"/>
      <c r="G449" s="41"/>
      <c r="H449" s="41">
        <v>334.32</v>
      </c>
      <c r="I449" s="41"/>
      <c r="J449" s="41">
        <f t="shared" si="73"/>
        <v>3677.52</v>
      </c>
      <c r="K449" s="42">
        <f t="shared" si="63"/>
        <v>14710.08</v>
      </c>
    </row>
    <row r="450" spans="1:11" ht="13.5" customHeight="1">
      <c r="A450" s="80">
        <v>241</v>
      </c>
      <c r="B450" s="43" t="s">
        <v>225</v>
      </c>
      <c r="C450" s="53">
        <v>9</v>
      </c>
      <c r="D450" s="53">
        <v>1696.8</v>
      </c>
      <c r="E450" s="53"/>
      <c r="F450" s="54"/>
      <c r="G450" s="41"/>
      <c r="H450" s="41">
        <v>1527.12</v>
      </c>
      <c r="I450" s="41"/>
      <c r="J450" s="41">
        <f t="shared" si="73"/>
        <v>16798.32</v>
      </c>
      <c r="K450" s="42">
        <f t="shared" si="63"/>
        <v>67193.279999999999</v>
      </c>
    </row>
    <row r="451" spans="1:11" ht="12.75" customHeight="1">
      <c r="A451" s="80">
        <v>242</v>
      </c>
      <c r="B451" s="43" t="s">
        <v>223</v>
      </c>
      <c r="C451" s="53">
        <v>2</v>
      </c>
      <c r="D451" s="53">
        <v>1696.8</v>
      </c>
      <c r="E451" s="53"/>
      <c r="F451" s="54"/>
      <c r="G451" s="41">
        <v>424.2</v>
      </c>
      <c r="H451" s="41">
        <v>381.78</v>
      </c>
      <c r="I451" s="41"/>
      <c r="J451" s="41">
        <f t="shared" si="73"/>
        <v>4199.58</v>
      </c>
      <c r="K451" s="42">
        <f t="shared" si="63"/>
        <v>16798.32</v>
      </c>
    </row>
    <row r="452" spans="1:11" ht="12.75" customHeight="1">
      <c r="A452" s="80">
        <v>243</v>
      </c>
      <c r="B452" s="43" t="s">
        <v>224</v>
      </c>
      <c r="C452" s="53">
        <v>1</v>
      </c>
      <c r="D452" s="53">
        <v>1696.8</v>
      </c>
      <c r="E452" s="53"/>
      <c r="F452" s="54"/>
      <c r="G452" s="41"/>
      <c r="H452" s="41">
        <v>169.68</v>
      </c>
      <c r="I452" s="41"/>
      <c r="J452" s="41">
        <f t="shared" si="73"/>
        <v>1866.48</v>
      </c>
      <c r="K452" s="42">
        <f t="shared" si="63"/>
        <v>7465.92</v>
      </c>
    </row>
    <row r="453" spans="1:11" ht="12" customHeight="1">
      <c r="A453" s="80">
        <v>244</v>
      </c>
      <c r="B453" s="43" t="s">
        <v>166</v>
      </c>
      <c r="C453" s="53">
        <v>2</v>
      </c>
      <c r="D453" s="53">
        <v>1671.6</v>
      </c>
      <c r="E453" s="53"/>
      <c r="F453" s="54"/>
      <c r="G453" s="41"/>
      <c r="H453" s="41">
        <v>334.32</v>
      </c>
      <c r="I453" s="41"/>
      <c r="J453" s="41">
        <f t="shared" si="73"/>
        <v>3677.52</v>
      </c>
      <c r="K453" s="42">
        <f t="shared" si="63"/>
        <v>14710.08</v>
      </c>
    </row>
    <row r="454" spans="1:11" ht="12.75" customHeight="1">
      <c r="A454" s="80">
        <v>245</v>
      </c>
      <c r="B454" s="43" t="s">
        <v>169</v>
      </c>
      <c r="C454" s="53">
        <v>2</v>
      </c>
      <c r="D454" s="53">
        <v>1671.6</v>
      </c>
      <c r="E454" s="53"/>
      <c r="F454" s="54"/>
      <c r="G454" s="41"/>
      <c r="H454" s="41">
        <v>334.32</v>
      </c>
      <c r="I454" s="41"/>
      <c r="J454" s="41">
        <f t="shared" si="73"/>
        <v>3677.52</v>
      </c>
      <c r="K454" s="42">
        <f t="shared" si="63"/>
        <v>14710.08</v>
      </c>
    </row>
    <row r="455" spans="1:11" ht="13.5" customHeight="1">
      <c r="A455" s="80"/>
      <c r="B455" s="55" t="s">
        <v>8</v>
      </c>
      <c r="C455" s="51">
        <f>C439+C440+C441+C442+C443+C444+C445+C446+C447+C448+C449+C450+C451+C452+C453+C454</f>
        <v>45.5</v>
      </c>
      <c r="D455" s="39">
        <f>(J455-I455-H455-G455-E455-F455)/C455</f>
        <v>2265.0885714285719</v>
      </c>
      <c r="E455" s="51">
        <f t="shared" ref="E455:J455" si="74">E439+E440+E441+E442+E443+E444+E445+E446+E447+E448+E449+E450+E451+E452+E453+E454</f>
        <v>0</v>
      </c>
      <c r="F455" s="51">
        <f t="shared" si="74"/>
        <v>17713.47</v>
      </c>
      <c r="G455" s="51">
        <f t="shared" si="74"/>
        <v>3033.0699999999997</v>
      </c>
      <c r="H455" s="51">
        <f t="shared" si="74"/>
        <v>3081.54</v>
      </c>
      <c r="I455" s="51">
        <f t="shared" si="74"/>
        <v>0</v>
      </c>
      <c r="J455" s="51">
        <f t="shared" si="74"/>
        <v>126889.61000000002</v>
      </c>
      <c r="K455" s="39">
        <f t="shared" si="63"/>
        <v>507558.44000000006</v>
      </c>
    </row>
    <row r="456" spans="1:11">
      <c r="A456" s="80"/>
      <c r="B456" s="43" t="s">
        <v>149</v>
      </c>
      <c r="C456" s="53">
        <f>C457+C458+C459+G460</f>
        <v>45.5</v>
      </c>
      <c r="D456" s="42">
        <f>(J456-I456-H456-G456-E456-F456)/C456</f>
        <v>2265.0885714285719</v>
      </c>
      <c r="E456" s="53">
        <f>E457+E458+E459+I460</f>
        <v>0</v>
      </c>
      <c r="F456" s="54">
        <f>F457+F458+F459+J460</f>
        <v>17713.469999999998</v>
      </c>
      <c r="G456" s="53">
        <f>G457+G458+G459+J460</f>
        <v>3033.0699999999997</v>
      </c>
      <c r="H456" s="53">
        <f>H457+H458+H459</f>
        <v>3081.54</v>
      </c>
      <c r="I456" s="53">
        <f>I457+I458+I459</f>
        <v>0</v>
      </c>
      <c r="J456" s="53">
        <f>J457+J458+J459</f>
        <v>126889.61000000002</v>
      </c>
      <c r="K456" s="42">
        <f t="shared" si="63"/>
        <v>507558.44000000006</v>
      </c>
    </row>
    <row r="457" spans="1:11">
      <c r="A457" s="80"/>
      <c r="B457" s="83" t="s">
        <v>40</v>
      </c>
      <c r="C457" s="53">
        <f>C439+C440+C441+C442+C443+C444</f>
        <v>9.25</v>
      </c>
      <c r="D457" s="42">
        <f>(J457-I457-H457-G457-E457-F457)/C457</f>
        <v>2967.5332432432438</v>
      </c>
      <c r="E457" s="53">
        <f t="shared" ref="E457:J457" si="75">E439+E440+E441+E442+E443+E444</f>
        <v>0</v>
      </c>
      <c r="F457" s="53">
        <f t="shared" si="75"/>
        <v>5151.3900000000003</v>
      </c>
      <c r="G457" s="53">
        <f t="shared" si="75"/>
        <v>911.69999999999993</v>
      </c>
      <c r="H457" s="53">
        <f t="shared" si="75"/>
        <v>0</v>
      </c>
      <c r="I457" s="53">
        <f t="shared" si="75"/>
        <v>0</v>
      </c>
      <c r="J457" s="53">
        <f t="shared" si="75"/>
        <v>33512.772500000006</v>
      </c>
      <c r="K457" s="42">
        <f t="shared" si="63"/>
        <v>134051.09000000003</v>
      </c>
    </row>
    <row r="458" spans="1:11">
      <c r="A458" s="80"/>
      <c r="B458" s="123" t="s">
        <v>134</v>
      </c>
      <c r="C458" s="53">
        <f>C445+C446+C447+C448</f>
        <v>18.25</v>
      </c>
      <c r="D458" s="42">
        <f>(J458-I458-H458-G458-E458-F458)/C458</f>
        <v>2477.8436986301372</v>
      </c>
      <c r="E458" s="53">
        <f t="shared" ref="E458:J458" si="76">E445+E446+E447+E448</f>
        <v>0</v>
      </c>
      <c r="F458" s="53">
        <f t="shared" si="76"/>
        <v>12562.079999999998</v>
      </c>
      <c r="G458" s="53">
        <f t="shared" si="76"/>
        <v>1697.17</v>
      </c>
      <c r="H458" s="53">
        <f t="shared" si="76"/>
        <v>0</v>
      </c>
      <c r="I458" s="53">
        <f t="shared" si="76"/>
        <v>0</v>
      </c>
      <c r="J458" s="53">
        <f t="shared" si="76"/>
        <v>59479.897499999999</v>
      </c>
      <c r="K458" s="42">
        <f t="shared" si="63"/>
        <v>237919.59</v>
      </c>
    </row>
    <row r="459" spans="1:11" ht="15.75" customHeight="1">
      <c r="A459" s="80"/>
      <c r="B459" s="83" t="s">
        <v>138</v>
      </c>
      <c r="C459" s="53">
        <f>C449+C450+C451+C452+C453+C454</f>
        <v>18</v>
      </c>
      <c r="D459" s="42">
        <f>(J459-I459-H459-G459-E459-F459)/C459</f>
        <v>1688.3999999999996</v>
      </c>
      <c r="E459" s="53">
        <f t="shared" ref="E459:J459" si="77">E449+E450+E451+E452+E453+E454</f>
        <v>0</v>
      </c>
      <c r="F459" s="53">
        <f t="shared" si="77"/>
        <v>0</v>
      </c>
      <c r="G459" s="53">
        <f t="shared" si="77"/>
        <v>424.2</v>
      </c>
      <c r="H459" s="53">
        <f t="shared" si="77"/>
        <v>3081.54</v>
      </c>
      <c r="I459" s="53">
        <f t="shared" si="77"/>
        <v>0</v>
      </c>
      <c r="J459" s="53">
        <f t="shared" si="77"/>
        <v>33896.939999999995</v>
      </c>
      <c r="K459" s="42">
        <f t="shared" si="63"/>
        <v>135587.75999999998</v>
      </c>
    </row>
    <row r="460" spans="1:11">
      <c r="A460" s="50"/>
      <c r="B460" s="50" t="s">
        <v>86</v>
      </c>
      <c r="C460" s="51"/>
      <c r="D460" s="51"/>
      <c r="E460" s="51"/>
      <c r="F460" s="52"/>
      <c r="G460" s="51"/>
      <c r="H460" s="51"/>
      <c r="I460" s="51"/>
      <c r="J460" s="51"/>
      <c r="K460" s="42"/>
    </row>
    <row r="461" spans="1:11">
      <c r="A461" s="50"/>
      <c r="B461" s="50" t="s">
        <v>401</v>
      </c>
      <c r="C461" s="51"/>
      <c r="D461" s="51"/>
      <c r="E461" s="51"/>
      <c r="F461" s="52"/>
      <c r="G461" s="51"/>
      <c r="H461" s="51"/>
      <c r="I461" s="51"/>
      <c r="J461" s="51"/>
      <c r="K461" s="42"/>
    </row>
    <row r="462" spans="1:11">
      <c r="A462" s="80">
        <v>246</v>
      </c>
      <c r="B462" s="43" t="s">
        <v>327</v>
      </c>
      <c r="C462" s="53">
        <v>0.5</v>
      </c>
      <c r="D462" s="53">
        <v>3474.63</v>
      </c>
      <c r="E462" s="53"/>
      <c r="F462" s="54">
        <v>521.16999999999996</v>
      </c>
      <c r="G462" s="41"/>
      <c r="H462" s="41"/>
      <c r="I462" s="41"/>
      <c r="J462" s="41">
        <f t="shared" ref="J462:J468" si="78">(D462*C462)+(H462+E462+I462+G462+F462)</f>
        <v>2258.4850000000001</v>
      </c>
      <c r="K462" s="42">
        <f t="shared" si="63"/>
        <v>9033.94</v>
      </c>
    </row>
    <row r="463" spans="1:11">
      <c r="A463" s="80">
        <v>247</v>
      </c>
      <c r="B463" s="43" t="s">
        <v>351</v>
      </c>
      <c r="C463" s="53">
        <v>0.5</v>
      </c>
      <c r="D463" s="53">
        <v>2950</v>
      </c>
      <c r="E463" s="53"/>
      <c r="F463" s="54">
        <v>295</v>
      </c>
      <c r="G463" s="41"/>
      <c r="H463" s="41"/>
      <c r="I463" s="41"/>
      <c r="J463" s="41">
        <f t="shared" si="78"/>
        <v>1770</v>
      </c>
      <c r="K463" s="42">
        <f t="shared" si="63"/>
        <v>7080</v>
      </c>
    </row>
    <row r="464" spans="1:11">
      <c r="A464" s="80">
        <v>248</v>
      </c>
      <c r="B464" s="43" t="s">
        <v>295</v>
      </c>
      <c r="C464" s="53">
        <v>0.5</v>
      </c>
      <c r="D464" s="53">
        <v>2646.88</v>
      </c>
      <c r="E464" s="53"/>
      <c r="F464" s="54">
        <v>397.03</v>
      </c>
      <c r="G464" s="41"/>
      <c r="H464" s="41"/>
      <c r="I464" s="41"/>
      <c r="J464" s="41">
        <f t="shared" si="78"/>
        <v>1720.47</v>
      </c>
      <c r="K464" s="42">
        <f t="shared" si="63"/>
        <v>6881.88</v>
      </c>
    </row>
    <row r="465" spans="1:12">
      <c r="A465" s="80">
        <v>249</v>
      </c>
      <c r="B465" s="43" t="s">
        <v>208</v>
      </c>
      <c r="C465" s="53">
        <v>4.5</v>
      </c>
      <c r="D465" s="53">
        <v>2308.2600000000002</v>
      </c>
      <c r="E465" s="53"/>
      <c r="F465" s="54">
        <v>3009.05</v>
      </c>
      <c r="G465" s="41"/>
      <c r="H465" s="41"/>
      <c r="I465" s="41"/>
      <c r="J465" s="41">
        <f t="shared" si="78"/>
        <v>13396.220000000001</v>
      </c>
      <c r="K465" s="42">
        <f t="shared" si="63"/>
        <v>53584.880000000005</v>
      </c>
    </row>
    <row r="466" spans="1:12">
      <c r="A466" s="80">
        <v>250</v>
      </c>
      <c r="B466" s="43" t="s">
        <v>207</v>
      </c>
      <c r="C466" s="53">
        <v>0.5</v>
      </c>
      <c r="D466" s="53">
        <v>2142.5</v>
      </c>
      <c r="E466" s="53"/>
      <c r="F466" s="54">
        <v>107.13</v>
      </c>
      <c r="G466" s="41"/>
      <c r="H466" s="41">
        <v>107.13</v>
      </c>
      <c r="I466" s="41"/>
      <c r="J466" s="41">
        <f t="shared" si="78"/>
        <v>1285.51</v>
      </c>
      <c r="K466" s="42">
        <f t="shared" si="63"/>
        <v>5142.04</v>
      </c>
    </row>
    <row r="467" spans="1:12" ht="13.5" customHeight="1">
      <c r="A467" s="80">
        <v>251</v>
      </c>
      <c r="B467" s="43" t="s">
        <v>228</v>
      </c>
      <c r="C467" s="53">
        <v>4.25</v>
      </c>
      <c r="D467" s="53">
        <v>1696.8</v>
      </c>
      <c r="E467" s="53"/>
      <c r="F467" s="54"/>
      <c r="G467" s="41"/>
      <c r="H467" s="41">
        <v>721.14</v>
      </c>
      <c r="I467" s="41"/>
      <c r="J467" s="41">
        <f t="shared" si="78"/>
        <v>7932.54</v>
      </c>
      <c r="K467" s="42">
        <f t="shared" si="63"/>
        <v>31730.16</v>
      </c>
    </row>
    <row r="468" spans="1:12">
      <c r="A468" s="80">
        <v>252</v>
      </c>
      <c r="B468" s="43" t="s">
        <v>166</v>
      </c>
      <c r="C468" s="53">
        <v>0.75</v>
      </c>
      <c r="D468" s="53">
        <v>1671.6</v>
      </c>
      <c r="E468" s="53"/>
      <c r="F468" s="54"/>
      <c r="G468" s="41"/>
      <c r="H468" s="41">
        <v>125.37</v>
      </c>
      <c r="I468" s="41"/>
      <c r="J468" s="41">
        <f t="shared" si="78"/>
        <v>1379.0699999999997</v>
      </c>
      <c r="K468" s="42">
        <f t="shared" si="63"/>
        <v>5516.2799999999988</v>
      </c>
    </row>
    <row r="469" spans="1:12">
      <c r="A469" s="50"/>
      <c r="B469" s="55" t="s">
        <v>8</v>
      </c>
      <c r="C469" s="51">
        <f>C462+C463+C464+C466+C467+C468+C465</f>
        <v>11.5</v>
      </c>
      <c r="D469" s="39">
        <f>(J469-I469-H469-G469-E469-F469)/C469</f>
        <v>2126.8934782608699</v>
      </c>
      <c r="E469" s="51">
        <f t="shared" ref="E469:J469" si="79">E462+E463+E464+E466+E467+E468+E465</f>
        <v>0</v>
      </c>
      <c r="F469" s="51">
        <f t="shared" si="79"/>
        <v>4329.38</v>
      </c>
      <c r="G469" s="51">
        <f t="shared" si="79"/>
        <v>0</v>
      </c>
      <c r="H469" s="51">
        <f t="shared" si="79"/>
        <v>953.64</v>
      </c>
      <c r="I469" s="51">
        <f t="shared" si="79"/>
        <v>0</v>
      </c>
      <c r="J469" s="51">
        <f t="shared" si="79"/>
        <v>29742.295000000002</v>
      </c>
      <c r="K469" s="39">
        <f t="shared" si="63"/>
        <v>118969.18000000001</v>
      </c>
    </row>
    <row r="470" spans="1:12">
      <c r="A470" s="80"/>
      <c r="B470" s="43" t="s">
        <v>150</v>
      </c>
      <c r="C470" s="53">
        <f>C471+C472+C473+G474</f>
        <v>11.5</v>
      </c>
      <c r="D470" s="42">
        <f>(J470-I470-H470-G470-E470-F470)/C470</f>
        <v>2126.8934782608699</v>
      </c>
      <c r="E470" s="53">
        <f>E471+E472+E473+I474</f>
        <v>0</v>
      </c>
      <c r="F470" s="54">
        <f>F471+F472+F473+J474</f>
        <v>4329.38</v>
      </c>
      <c r="G470" s="53">
        <f>G471+G472+G473+J474</f>
        <v>0</v>
      </c>
      <c r="H470" s="53">
        <f>H471+H472+H473</f>
        <v>953.64</v>
      </c>
      <c r="I470" s="53">
        <f>I471+I472+I473</f>
        <v>0</v>
      </c>
      <c r="J470" s="53">
        <f>J471+J472+J473</f>
        <v>29742.295000000002</v>
      </c>
      <c r="K470" s="42">
        <f t="shared" si="63"/>
        <v>118969.18000000001</v>
      </c>
    </row>
    <row r="471" spans="1:12">
      <c r="A471" s="80"/>
      <c r="B471" s="83" t="s">
        <v>40</v>
      </c>
      <c r="C471" s="53">
        <f>C462+C463</f>
        <v>1</v>
      </c>
      <c r="D471" s="42">
        <f>(J471-I471-H471-G471-E471-F471)/C471</f>
        <v>3212.3150000000001</v>
      </c>
      <c r="E471" s="53">
        <f t="shared" ref="E471:J471" si="80">E462+E463</f>
        <v>0</v>
      </c>
      <c r="F471" s="54">
        <f t="shared" si="80"/>
        <v>816.17</v>
      </c>
      <c r="G471" s="53">
        <f t="shared" si="80"/>
        <v>0</v>
      </c>
      <c r="H471" s="53">
        <f t="shared" si="80"/>
        <v>0</v>
      </c>
      <c r="I471" s="53">
        <f t="shared" si="80"/>
        <v>0</v>
      </c>
      <c r="J471" s="53">
        <f t="shared" si="80"/>
        <v>4028.4850000000001</v>
      </c>
      <c r="K471" s="42">
        <f t="shared" si="63"/>
        <v>16113.94</v>
      </c>
    </row>
    <row r="472" spans="1:12">
      <c r="A472" s="80"/>
      <c r="B472" s="123" t="s">
        <v>134</v>
      </c>
      <c r="C472" s="53">
        <f>C464+C466+C465</f>
        <v>5.5</v>
      </c>
      <c r="D472" s="42">
        <f>(J472-I472-H472-G472-E472-F472)/C472</f>
        <v>2323.9745454545455</v>
      </c>
      <c r="E472" s="53">
        <f t="shared" ref="E472:J472" si="81">E464+E466+E465</f>
        <v>0</v>
      </c>
      <c r="F472" s="53">
        <f t="shared" si="81"/>
        <v>3513.21</v>
      </c>
      <c r="G472" s="53">
        <f t="shared" si="81"/>
        <v>0</v>
      </c>
      <c r="H472" s="53">
        <f t="shared" si="81"/>
        <v>107.13</v>
      </c>
      <c r="I472" s="53">
        <f t="shared" si="81"/>
        <v>0</v>
      </c>
      <c r="J472" s="53">
        <f t="shared" si="81"/>
        <v>16402.2</v>
      </c>
      <c r="K472" s="42">
        <f t="shared" si="63"/>
        <v>65608.800000000003</v>
      </c>
    </row>
    <row r="473" spans="1:12">
      <c r="A473" s="80"/>
      <c r="B473" s="83" t="s">
        <v>138</v>
      </c>
      <c r="C473" s="53">
        <f>C467+C468</f>
        <v>5</v>
      </c>
      <c r="D473" s="42">
        <f>(J473-I473-H473-G473-E473-F473)/C473</f>
        <v>1693.02</v>
      </c>
      <c r="E473" s="53">
        <f t="shared" ref="E473:J473" si="82">E467+E468</f>
        <v>0</v>
      </c>
      <c r="F473" s="54">
        <f t="shared" si="82"/>
        <v>0</v>
      </c>
      <c r="G473" s="53">
        <f t="shared" si="82"/>
        <v>0</v>
      </c>
      <c r="H473" s="53">
        <f t="shared" si="82"/>
        <v>846.51</v>
      </c>
      <c r="I473" s="53">
        <f t="shared" si="82"/>
        <v>0</v>
      </c>
      <c r="J473" s="53">
        <f t="shared" si="82"/>
        <v>9311.61</v>
      </c>
      <c r="K473" s="42">
        <f t="shared" si="63"/>
        <v>37246.44</v>
      </c>
    </row>
    <row r="474" spans="1:12" ht="12.75" customHeight="1">
      <c r="A474" s="50"/>
      <c r="B474" s="50" t="s">
        <v>87</v>
      </c>
      <c r="C474" s="51"/>
      <c r="D474" s="51"/>
      <c r="E474" s="51"/>
      <c r="F474" s="52"/>
      <c r="G474" s="51"/>
      <c r="H474" s="51"/>
      <c r="I474" s="51"/>
      <c r="J474" s="51"/>
      <c r="K474" s="42"/>
    </row>
    <row r="475" spans="1:12" ht="15.75" customHeight="1">
      <c r="A475" s="50"/>
      <c r="B475" s="50" t="s">
        <v>88</v>
      </c>
      <c r="C475" s="51"/>
      <c r="D475" s="51"/>
      <c r="E475" s="51"/>
      <c r="F475" s="52"/>
      <c r="G475" s="51"/>
      <c r="H475" s="51"/>
      <c r="I475" s="51"/>
      <c r="J475" s="51"/>
      <c r="K475" s="42"/>
    </row>
    <row r="476" spans="1:12" ht="13.5" customHeight="1">
      <c r="A476" s="80">
        <v>253</v>
      </c>
      <c r="B476" s="43" t="s">
        <v>292</v>
      </c>
      <c r="C476" s="53">
        <v>1</v>
      </c>
      <c r="D476" s="53">
        <v>3245</v>
      </c>
      <c r="E476" s="53"/>
      <c r="F476" s="54">
        <v>649</v>
      </c>
      <c r="G476" s="41"/>
      <c r="H476" s="41"/>
      <c r="I476" s="41"/>
      <c r="J476" s="41">
        <f t="shared" ref="J476:J483" si="83">(D476*C476)+(H476+E476+I476+G476+F476)</f>
        <v>3894</v>
      </c>
      <c r="K476" s="42">
        <f t="shared" si="63"/>
        <v>15576</v>
      </c>
    </row>
    <row r="477" spans="1:12">
      <c r="A477" s="80">
        <v>254</v>
      </c>
      <c r="B477" s="43" t="s">
        <v>352</v>
      </c>
      <c r="C477" s="53">
        <v>2</v>
      </c>
      <c r="D477" s="53">
        <v>2950</v>
      </c>
      <c r="E477" s="53"/>
      <c r="F477" s="54">
        <v>1495.88</v>
      </c>
      <c r="G477" s="41"/>
      <c r="H477" s="41"/>
      <c r="I477" s="41"/>
      <c r="J477" s="41">
        <f t="shared" si="83"/>
        <v>7395.88</v>
      </c>
      <c r="K477" s="42">
        <f t="shared" si="63"/>
        <v>29583.52</v>
      </c>
    </row>
    <row r="478" spans="1:12">
      <c r="A478" s="80">
        <v>255</v>
      </c>
      <c r="B478" s="43" t="s">
        <v>295</v>
      </c>
      <c r="C478" s="53">
        <v>1</v>
      </c>
      <c r="D478" s="53">
        <v>2646.88</v>
      </c>
      <c r="E478" s="53"/>
      <c r="F478" s="54">
        <v>794.06</v>
      </c>
      <c r="G478" s="41"/>
      <c r="H478" s="41"/>
      <c r="I478" s="41"/>
      <c r="J478" s="41">
        <f t="shared" si="83"/>
        <v>3440.94</v>
      </c>
      <c r="K478" s="42">
        <f t="shared" ref="K478:K541" si="84">J478*4</f>
        <v>13763.76</v>
      </c>
    </row>
    <row r="479" spans="1:12">
      <c r="A479" s="80">
        <v>256</v>
      </c>
      <c r="B479" s="43" t="s">
        <v>208</v>
      </c>
      <c r="C479" s="53">
        <v>9</v>
      </c>
      <c r="D479" s="53">
        <v>2363.0500000000002</v>
      </c>
      <c r="E479" s="53"/>
      <c r="F479" s="54">
        <v>5976.79</v>
      </c>
      <c r="G479" s="41"/>
      <c r="H479" s="41"/>
      <c r="I479" s="41"/>
      <c r="J479" s="41">
        <f t="shared" si="83"/>
        <v>27244.240000000002</v>
      </c>
      <c r="K479" s="42">
        <f t="shared" si="84"/>
        <v>108976.96000000001</v>
      </c>
    </row>
    <row r="480" spans="1:12" s="4" customFormat="1">
      <c r="A480" s="80">
        <v>257</v>
      </c>
      <c r="B480" s="43" t="s">
        <v>207</v>
      </c>
      <c r="C480" s="53">
        <v>2</v>
      </c>
      <c r="D480" s="53">
        <v>2281.25</v>
      </c>
      <c r="E480" s="53"/>
      <c r="F480" s="54">
        <v>912.5</v>
      </c>
      <c r="G480" s="41"/>
      <c r="H480" s="41">
        <v>456.26</v>
      </c>
      <c r="I480" s="41"/>
      <c r="J480" s="41">
        <f t="shared" si="83"/>
        <v>5931.26</v>
      </c>
      <c r="K480" s="42">
        <f t="shared" si="84"/>
        <v>23725.040000000001</v>
      </c>
      <c r="L480" s="1"/>
    </row>
    <row r="481" spans="1:11" ht="13.5" customHeight="1">
      <c r="A481" s="80">
        <v>258</v>
      </c>
      <c r="B481" s="43" t="s">
        <v>227</v>
      </c>
      <c r="C481" s="53">
        <v>6</v>
      </c>
      <c r="D481" s="53">
        <v>1696.8</v>
      </c>
      <c r="E481" s="53"/>
      <c r="F481" s="54"/>
      <c r="G481" s="41"/>
      <c r="H481" s="41">
        <v>1018.08</v>
      </c>
      <c r="I481" s="41"/>
      <c r="J481" s="41">
        <f t="shared" si="83"/>
        <v>11198.88</v>
      </c>
      <c r="K481" s="42">
        <f t="shared" si="84"/>
        <v>44795.519999999997</v>
      </c>
    </row>
    <row r="482" spans="1:11" ht="13.5" customHeight="1">
      <c r="A482" s="80">
        <v>259</v>
      </c>
      <c r="B482" s="43" t="s">
        <v>167</v>
      </c>
      <c r="C482" s="53">
        <v>1</v>
      </c>
      <c r="D482" s="53">
        <v>1671.6</v>
      </c>
      <c r="E482" s="53"/>
      <c r="F482" s="54"/>
      <c r="G482" s="41"/>
      <c r="H482" s="41">
        <v>167.16</v>
      </c>
      <c r="I482" s="41"/>
      <c r="J482" s="41">
        <f t="shared" si="83"/>
        <v>1838.76</v>
      </c>
      <c r="K482" s="42">
        <f t="shared" si="84"/>
        <v>7355.04</v>
      </c>
    </row>
    <row r="483" spans="1:11">
      <c r="A483" s="80">
        <v>260</v>
      </c>
      <c r="B483" s="43" t="s">
        <v>226</v>
      </c>
      <c r="C483" s="53">
        <v>1.5</v>
      </c>
      <c r="D483" s="53">
        <v>1671.6</v>
      </c>
      <c r="E483" s="53"/>
      <c r="F483" s="54"/>
      <c r="G483" s="41"/>
      <c r="H483" s="41">
        <v>250.74</v>
      </c>
      <c r="I483" s="41"/>
      <c r="J483" s="41">
        <f t="shared" si="83"/>
        <v>2758.1399999999994</v>
      </c>
      <c r="K483" s="42">
        <f t="shared" si="84"/>
        <v>11032.559999999998</v>
      </c>
    </row>
    <row r="484" spans="1:11">
      <c r="A484" s="80"/>
      <c r="B484" s="55" t="s">
        <v>8</v>
      </c>
      <c r="C484" s="51">
        <f>SUM(C476:C483)</f>
        <v>23.5</v>
      </c>
      <c r="D484" s="39">
        <f>(J484-I484-H484-G484-E484-F484)/C484</f>
        <v>2211.9842553191493</v>
      </c>
      <c r="E484" s="51">
        <f t="shared" ref="E484:J484" si="85">SUM(E476:E483)</f>
        <v>0</v>
      </c>
      <c r="F484" s="52">
        <f t="shared" si="85"/>
        <v>9828.23</v>
      </c>
      <c r="G484" s="51">
        <f t="shared" si="85"/>
        <v>0</v>
      </c>
      <c r="H484" s="39">
        <f t="shared" si="85"/>
        <v>1892.2400000000002</v>
      </c>
      <c r="I484" s="51">
        <f t="shared" si="85"/>
        <v>0</v>
      </c>
      <c r="J484" s="51">
        <f t="shared" si="85"/>
        <v>63702.100000000006</v>
      </c>
      <c r="K484" s="39">
        <f t="shared" si="84"/>
        <v>254808.40000000002</v>
      </c>
    </row>
    <row r="485" spans="1:11">
      <c r="A485" s="80"/>
      <c r="B485" s="43" t="s">
        <v>151</v>
      </c>
      <c r="C485" s="53">
        <f>C486+C487+C488+G489</f>
        <v>23.5</v>
      </c>
      <c r="D485" s="42">
        <f>(J485-I485-H485-G485-E485-F485)/C485</f>
        <v>2211.9842553191493</v>
      </c>
      <c r="E485" s="53">
        <f t="shared" ref="E485:J485" si="86">E486+E487+E488+I489</f>
        <v>0</v>
      </c>
      <c r="F485" s="54">
        <f t="shared" si="86"/>
        <v>9828.23</v>
      </c>
      <c r="G485" s="53">
        <f t="shared" si="86"/>
        <v>0</v>
      </c>
      <c r="H485" s="53">
        <f t="shared" si="86"/>
        <v>1892.24</v>
      </c>
      <c r="I485" s="53">
        <f t="shared" si="86"/>
        <v>0</v>
      </c>
      <c r="J485" s="53">
        <f t="shared" si="86"/>
        <v>63702.100000000006</v>
      </c>
      <c r="K485" s="42">
        <f t="shared" si="84"/>
        <v>254808.40000000002</v>
      </c>
    </row>
    <row r="486" spans="1:11">
      <c r="A486" s="80"/>
      <c r="B486" s="83" t="s">
        <v>40</v>
      </c>
      <c r="C486" s="53">
        <f>C476+C477</f>
        <v>3</v>
      </c>
      <c r="D486" s="42">
        <f>(J486-I486-H486-G486-E486-F486)/C486</f>
        <v>3048.3333333333335</v>
      </c>
      <c r="E486" s="53">
        <f t="shared" ref="E486:J486" si="87">E476+E477</f>
        <v>0</v>
      </c>
      <c r="F486" s="53">
        <f t="shared" si="87"/>
        <v>2144.88</v>
      </c>
      <c r="G486" s="53">
        <f t="shared" si="87"/>
        <v>0</v>
      </c>
      <c r="H486" s="53">
        <f t="shared" si="87"/>
        <v>0</v>
      </c>
      <c r="I486" s="53">
        <f t="shared" si="87"/>
        <v>0</v>
      </c>
      <c r="J486" s="53">
        <f t="shared" si="87"/>
        <v>11289.880000000001</v>
      </c>
      <c r="K486" s="42">
        <f t="shared" si="84"/>
        <v>45159.520000000004</v>
      </c>
    </row>
    <row r="487" spans="1:11">
      <c r="A487" s="80"/>
      <c r="B487" s="123" t="s">
        <v>134</v>
      </c>
      <c r="C487" s="53">
        <f>C478+C479+C480</f>
        <v>12</v>
      </c>
      <c r="D487" s="42">
        <f>(J487-I487-H487-G487-E487-F487)/C487</f>
        <v>2373.0691666666667</v>
      </c>
      <c r="E487" s="53">
        <f t="shared" ref="E487:J487" si="88">E478+E479+E480</f>
        <v>0</v>
      </c>
      <c r="F487" s="53">
        <f t="shared" si="88"/>
        <v>7683.35</v>
      </c>
      <c r="G487" s="53">
        <f t="shared" si="88"/>
        <v>0</v>
      </c>
      <c r="H487" s="53">
        <f t="shared" si="88"/>
        <v>456.26</v>
      </c>
      <c r="I487" s="53">
        <f t="shared" si="88"/>
        <v>0</v>
      </c>
      <c r="J487" s="53">
        <f t="shared" si="88"/>
        <v>36616.44</v>
      </c>
      <c r="K487" s="42">
        <f t="shared" si="84"/>
        <v>146465.76</v>
      </c>
    </row>
    <row r="488" spans="1:11" ht="12" customHeight="1">
      <c r="A488" s="80"/>
      <c r="B488" s="83" t="s">
        <v>138</v>
      </c>
      <c r="C488" s="53">
        <f>C481+C482+C483</f>
        <v>8.5</v>
      </c>
      <c r="D488" s="42">
        <f>(J488-I488-H488-G488-E488-F488)/C488</f>
        <v>1689.3882352941175</v>
      </c>
      <c r="E488" s="53">
        <f t="shared" ref="E488:J488" si="89">E481+E482+E483</f>
        <v>0</v>
      </c>
      <c r="F488" s="53">
        <f t="shared" si="89"/>
        <v>0</v>
      </c>
      <c r="G488" s="53">
        <f t="shared" si="89"/>
        <v>0</v>
      </c>
      <c r="H488" s="53">
        <f t="shared" si="89"/>
        <v>1435.98</v>
      </c>
      <c r="I488" s="53">
        <f t="shared" si="89"/>
        <v>0</v>
      </c>
      <c r="J488" s="53">
        <f t="shared" si="89"/>
        <v>15795.779999999999</v>
      </c>
      <c r="K488" s="42">
        <f t="shared" si="84"/>
        <v>63183.119999999995</v>
      </c>
    </row>
    <row r="489" spans="1:11" ht="17.25" customHeight="1">
      <c r="A489" s="50"/>
      <c r="B489" s="50" t="s">
        <v>402</v>
      </c>
      <c r="C489" s="51"/>
      <c r="D489" s="51"/>
      <c r="E489" s="51"/>
      <c r="F489" s="52"/>
      <c r="G489" s="51"/>
      <c r="H489" s="51"/>
      <c r="I489" s="51"/>
      <c r="J489" s="51"/>
      <c r="K489" s="42"/>
    </row>
    <row r="490" spans="1:11" ht="14.25" customHeight="1">
      <c r="A490" s="80">
        <v>261</v>
      </c>
      <c r="B490" s="43" t="s">
        <v>292</v>
      </c>
      <c r="C490" s="53">
        <v>1</v>
      </c>
      <c r="D490" s="53">
        <v>3474.63</v>
      </c>
      <c r="E490" s="53"/>
      <c r="F490" s="54">
        <v>1042.3900000000001</v>
      </c>
      <c r="G490" s="41"/>
      <c r="H490" s="41"/>
      <c r="I490" s="41"/>
      <c r="J490" s="41">
        <f t="shared" ref="J490:J498" si="90">(D490*C490)+(H490+E490+I490+G490+F490)</f>
        <v>4517.0200000000004</v>
      </c>
      <c r="K490" s="42">
        <f t="shared" si="84"/>
        <v>18068.080000000002</v>
      </c>
    </row>
    <row r="491" spans="1:11">
      <c r="A491" s="80">
        <v>262</v>
      </c>
      <c r="B491" s="43" t="s">
        <v>196</v>
      </c>
      <c r="C491" s="53">
        <v>0.75</v>
      </c>
      <c r="D491" s="53">
        <v>3158.75</v>
      </c>
      <c r="E491" s="53"/>
      <c r="F491" s="54">
        <v>710.72</v>
      </c>
      <c r="G491" s="41"/>
      <c r="H491" s="41"/>
      <c r="I491" s="41"/>
      <c r="J491" s="41">
        <f t="shared" si="90"/>
        <v>3079.7825000000003</v>
      </c>
      <c r="K491" s="42">
        <f t="shared" si="84"/>
        <v>12319.130000000001</v>
      </c>
    </row>
    <row r="492" spans="1:11">
      <c r="A492" s="80">
        <v>263</v>
      </c>
      <c r="B492" s="43" t="s">
        <v>295</v>
      </c>
      <c r="C492" s="53">
        <v>1</v>
      </c>
      <c r="D492" s="53">
        <v>2646.88</v>
      </c>
      <c r="E492" s="53"/>
      <c r="F492" s="54">
        <v>794.06</v>
      </c>
      <c r="G492" s="41"/>
      <c r="H492" s="41"/>
      <c r="I492" s="41"/>
      <c r="J492" s="41">
        <f t="shared" si="90"/>
        <v>3440.94</v>
      </c>
      <c r="K492" s="42">
        <f t="shared" si="84"/>
        <v>13763.76</v>
      </c>
    </row>
    <row r="493" spans="1:11">
      <c r="A493" s="80">
        <v>264</v>
      </c>
      <c r="B493" s="43" t="s">
        <v>208</v>
      </c>
      <c r="C493" s="53">
        <v>4.75</v>
      </c>
      <c r="D493" s="53">
        <v>2324.41</v>
      </c>
      <c r="E493" s="53"/>
      <c r="F493" s="54">
        <v>2466.42</v>
      </c>
      <c r="G493" s="41"/>
      <c r="H493" s="41"/>
      <c r="I493" s="41"/>
      <c r="J493" s="41">
        <f t="shared" si="90"/>
        <v>13507.367499999998</v>
      </c>
      <c r="K493" s="42">
        <f t="shared" si="84"/>
        <v>54029.469999999994</v>
      </c>
    </row>
    <row r="494" spans="1:11">
      <c r="A494" s="80">
        <v>265</v>
      </c>
      <c r="B494" s="43" t="s">
        <v>209</v>
      </c>
      <c r="C494" s="53">
        <v>0.75</v>
      </c>
      <c r="D494" s="53">
        <v>2147.08</v>
      </c>
      <c r="E494" s="53"/>
      <c r="F494" s="54">
        <v>281.35000000000002</v>
      </c>
      <c r="G494" s="41"/>
      <c r="H494" s="41"/>
      <c r="I494" s="41"/>
      <c r="J494" s="41">
        <f t="shared" si="90"/>
        <v>1891.6599999999999</v>
      </c>
      <c r="K494" s="42">
        <f t="shared" si="84"/>
        <v>7566.6399999999994</v>
      </c>
    </row>
    <row r="495" spans="1:11" ht="12" customHeight="1">
      <c r="A495" s="80">
        <v>266</v>
      </c>
      <c r="B495" s="43" t="s">
        <v>207</v>
      </c>
      <c r="C495" s="53">
        <v>1</v>
      </c>
      <c r="D495" s="53">
        <v>2017.5</v>
      </c>
      <c r="E495" s="53"/>
      <c r="F495" s="54">
        <v>201.75</v>
      </c>
      <c r="G495" s="41"/>
      <c r="H495" s="41">
        <v>201.75</v>
      </c>
      <c r="I495" s="41"/>
      <c r="J495" s="41">
        <f t="shared" si="90"/>
        <v>2421</v>
      </c>
      <c r="K495" s="42">
        <f t="shared" si="84"/>
        <v>9684</v>
      </c>
    </row>
    <row r="496" spans="1:11" ht="12.75" customHeight="1">
      <c r="A496" s="80">
        <v>267</v>
      </c>
      <c r="B496" s="43" t="s">
        <v>89</v>
      </c>
      <c r="C496" s="53">
        <v>4.25</v>
      </c>
      <c r="D496" s="53">
        <v>1696.8</v>
      </c>
      <c r="E496" s="53"/>
      <c r="F496" s="54"/>
      <c r="G496" s="41"/>
      <c r="H496" s="41">
        <v>721.14</v>
      </c>
      <c r="I496" s="41"/>
      <c r="J496" s="41">
        <f t="shared" si="90"/>
        <v>7932.54</v>
      </c>
      <c r="K496" s="42">
        <f t="shared" si="84"/>
        <v>31730.16</v>
      </c>
    </row>
    <row r="497" spans="1:12" ht="12" customHeight="1">
      <c r="A497" s="80">
        <v>268</v>
      </c>
      <c r="B497" s="43" t="s">
        <v>164</v>
      </c>
      <c r="C497" s="53">
        <v>0.5</v>
      </c>
      <c r="D497" s="53">
        <v>1671.6</v>
      </c>
      <c r="E497" s="53"/>
      <c r="F497" s="54"/>
      <c r="G497" s="41"/>
      <c r="H497" s="41">
        <v>83.58</v>
      </c>
      <c r="I497" s="41"/>
      <c r="J497" s="41">
        <f t="shared" si="90"/>
        <v>919.38</v>
      </c>
      <c r="K497" s="42">
        <f t="shared" si="84"/>
        <v>3677.52</v>
      </c>
    </row>
    <row r="498" spans="1:12" ht="19.5" customHeight="1">
      <c r="A498" s="80">
        <v>269</v>
      </c>
      <c r="B498" s="43" t="s">
        <v>166</v>
      </c>
      <c r="C498" s="53">
        <v>0.75</v>
      </c>
      <c r="D498" s="53">
        <v>1671.6</v>
      </c>
      <c r="E498" s="53"/>
      <c r="F498" s="54"/>
      <c r="G498" s="41"/>
      <c r="H498" s="41">
        <v>125.37</v>
      </c>
      <c r="I498" s="41"/>
      <c r="J498" s="41">
        <f t="shared" si="90"/>
        <v>1379.0699999999997</v>
      </c>
      <c r="K498" s="42">
        <f t="shared" si="84"/>
        <v>5516.2799999999988</v>
      </c>
    </row>
    <row r="499" spans="1:12" ht="15.75" customHeight="1">
      <c r="A499" s="80"/>
      <c r="B499" s="55" t="s">
        <v>8</v>
      </c>
      <c r="C499" s="51">
        <f>SUM(C490:C498)</f>
        <v>14.75</v>
      </c>
      <c r="D499" s="39">
        <f>(J499-I499-H499-G499-E499-F499)/C499</f>
        <v>2200.6935593220337</v>
      </c>
      <c r="E499" s="51">
        <f t="shared" ref="E499:J499" si="91">SUM(E490:E498)</f>
        <v>0</v>
      </c>
      <c r="F499" s="52">
        <f t="shared" si="91"/>
        <v>5496.6900000000005</v>
      </c>
      <c r="G499" s="51">
        <f t="shared" si="91"/>
        <v>0</v>
      </c>
      <c r="H499" s="39">
        <f t="shared" si="91"/>
        <v>1131.8400000000001</v>
      </c>
      <c r="I499" s="51">
        <f t="shared" si="91"/>
        <v>0</v>
      </c>
      <c r="J499" s="51">
        <f t="shared" si="91"/>
        <v>39088.759999999995</v>
      </c>
      <c r="K499" s="39">
        <f t="shared" si="84"/>
        <v>156355.03999999998</v>
      </c>
    </row>
    <row r="500" spans="1:12">
      <c r="A500" s="80"/>
      <c r="B500" s="43" t="s">
        <v>152</v>
      </c>
      <c r="C500" s="53">
        <f>C501+C502+C503+G504</f>
        <v>14.75</v>
      </c>
      <c r="D500" s="42">
        <f>(J500-I500-H500-G500-E500-F500)/C500</f>
        <v>2200.6935593220337</v>
      </c>
      <c r="E500" s="53">
        <f t="shared" ref="E500:J500" si="92">E501+E502+E503+I504</f>
        <v>0</v>
      </c>
      <c r="F500" s="54">
        <f t="shared" si="92"/>
        <v>5496.6900000000005</v>
      </c>
      <c r="G500" s="53">
        <f t="shared" si="92"/>
        <v>0</v>
      </c>
      <c r="H500" s="53">
        <f t="shared" si="92"/>
        <v>1131.8400000000001</v>
      </c>
      <c r="I500" s="53">
        <f t="shared" si="92"/>
        <v>0</v>
      </c>
      <c r="J500" s="53">
        <f t="shared" si="92"/>
        <v>39088.76</v>
      </c>
      <c r="K500" s="42">
        <f t="shared" si="84"/>
        <v>156355.04</v>
      </c>
    </row>
    <row r="501" spans="1:12">
      <c r="A501" s="80"/>
      <c r="B501" s="83" t="s">
        <v>40</v>
      </c>
      <c r="C501" s="53">
        <f>C490+C491</f>
        <v>1.75</v>
      </c>
      <c r="D501" s="42">
        <f>(J501-I501-H501-G501-E501-F501)/C501</f>
        <v>3339.2528571428579</v>
      </c>
      <c r="E501" s="53">
        <f t="shared" ref="E501:J501" si="93">E490+E491</f>
        <v>0</v>
      </c>
      <c r="F501" s="53">
        <f t="shared" si="93"/>
        <v>1753.1100000000001</v>
      </c>
      <c r="G501" s="53">
        <f t="shared" si="93"/>
        <v>0</v>
      </c>
      <c r="H501" s="53">
        <f t="shared" si="93"/>
        <v>0</v>
      </c>
      <c r="I501" s="53">
        <f t="shared" si="93"/>
        <v>0</v>
      </c>
      <c r="J501" s="53">
        <f t="shared" si="93"/>
        <v>7596.8025000000007</v>
      </c>
      <c r="K501" s="42">
        <f t="shared" si="84"/>
        <v>30387.210000000003</v>
      </c>
    </row>
    <row r="502" spans="1:12">
      <c r="A502" s="80"/>
      <c r="B502" s="123" t="s">
        <v>134</v>
      </c>
      <c r="C502" s="53">
        <f>C492+C493+C494+C495</f>
        <v>7.5</v>
      </c>
      <c r="D502" s="42">
        <f>(J502-I502-H502-G502-E502-F502)/C502</f>
        <v>2308.7516666666661</v>
      </c>
      <c r="E502" s="53">
        <f t="shared" ref="E502:J502" si="94">E492+E493+E494+E495</f>
        <v>0</v>
      </c>
      <c r="F502" s="53">
        <f t="shared" si="94"/>
        <v>3743.58</v>
      </c>
      <c r="G502" s="53">
        <f t="shared" si="94"/>
        <v>0</v>
      </c>
      <c r="H502" s="53">
        <f t="shared" si="94"/>
        <v>201.75</v>
      </c>
      <c r="I502" s="53">
        <f t="shared" si="94"/>
        <v>0</v>
      </c>
      <c r="J502" s="53">
        <f t="shared" si="94"/>
        <v>21260.967499999999</v>
      </c>
      <c r="K502" s="42">
        <f t="shared" si="84"/>
        <v>85043.87</v>
      </c>
    </row>
    <row r="503" spans="1:12">
      <c r="A503" s="80"/>
      <c r="B503" s="83" t="s">
        <v>138</v>
      </c>
      <c r="C503" s="53">
        <f>C496+C497+C498</f>
        <v>5.5</v>
      </c>
      <c r="D503" s="42">
        <f>(J503-I503-H503-G503-E503-F503)/C503</f>
        <v>1691.0727272727272</v>
      </c>
      <c r="E503" s="53">
        <f t="shared" ref="E503:J503" si="95">E496+E497+E498</f>
        <v>0</v>
      </c>
      <c r="F503" s="53">
        <f t="shared" si="95"/>
        <v>0</v>
      </c>
      <c r="G503" s="53">
        <f t="shared" si="95"/>
        <v>0</v>
      </c>
      <c r="H503" s="53">
        <f t="shared" si="95"/>
        <v>930.09</v>
      </c>
      <c r="I503" s="53">
        <f t="shared" si="95"/>
        <v>0</v>
      </c>
      <c r="J503" s="53">
        <f t="shared" si="95"/>
        <v>10230.99</v>
      </c>
      <c r="K503" s="42">
        <f t="shared" si="84"/>
        <v>40923.96</v>
      </c>
    </row>
    <row r="504" spans="1:12" s="4" customFormat="1" ht="8.25" customHeight="1">
      <c r="A504" s="80"/>
      <c r="B504" s="55"/>
      <c r="C504" s="51"/>
      <c r="D504" s="51"/>
      <c r="E504" s="51"/>
      <c r="F504" s="52"/>
      <c r="G504" s="41"/>
      <c r="H504" s="41"/>
      <c r="I504" s="41"/>
      <c r="J504" s="51"/>
      <c r="K504" s="42"/>
      <c r="L504" s="1"/>
    </row>
    <row r="505" spans="1:12" ht="16.5" customHeight="1">
      <c r="A505" s="50"/>
      <c r="B505" s="50" t="s">
        <v>90</v>
      </c>
      <c r="C505" s="51"/>
      <c r="D505" s="51"/>
      <c r="E505" s="51"/>
      <c r="F505" s="52"/>
      <c r="G505" s="51"/>
      <c r="H505" s="51"/>
      <c r="I505" s="51"/>
      <c r="J505" s="51"/>
      <c r="K505" s="42"/>
    </row>
    <row r="506" spans="1:12">
      <c r="A506" s="50"/>
      <c r="B506" s="50" t="s">
        <v>91</v>
      </c>
      <c r="C506" s="51"/>
      <c r="D506" s="51"/>
      <c r="E506" s="51"/>
      <c r="F506" s="52"/>
      <c r="G506" s="51"/>
      <c r="H506" s="51"/>
      <c r="I506" s="51"/>
      <c r="J506" s="51"/>
      <c r="K506" s="42"/>
    </row>
    <row r="507" spans="1:12" ht="13.5" customHeight="1">
      <c r="A507" s="80">
        <v>270</v>
      </c>
      <c r="B507" s="43" t="s">
        <v>327</v>
      </c>
      <c r="C507" s="53">
        <v>0.5</v>
      </c>
      <c r="D507" s="53">
        <v>3426.56</v>
      </c>
      <c r="E507" s="53"/>
      <c r="F507" s="54"/>
      <c r="G507" s="41">
        <v>205.59</v>
      </c>
      <c r="H507" s="41"/>
      <c r="I507" s="41"/>
      <c r="J507" s="126">
        <f t="shared" ref="J507:J512" si="96">(D507*C507)+(H507+E507+I507+G507+F507)</f>
        <v>1918.87</v>
      </c>
      <c r="K507" s="42">
        <f t="shared" si="84"/>
        <v>7675.48</v>
      </c>
    </row>
    <row r="508" spans="1:12">
      <c r="A508" s="80">
        <v>271</v>
      </c>
      <c r="B508" s="43" t="s">
        <v>353</v>
      </c>
      <c r="C508" s="53">
        <v>5.25</v>
      </c>
      <c r="D508" s="53">
        <v>3267.14</v>
      </c>
      <c r="E508" s="53"/>
      <c r="F508" s="54">
        <v>4183.2</v>
      </c>
      <c r="G508" s="41">
        <v>2058.3000000000002</v>
      </c>
      <c r="H508" s="41"/>
      <c r="I508" s="41"/>
      <c r="J508" s="126">
        <f t="shared" si="96"/>
        <v>23393.985000000001</v>
      </c>
      <c r="K508" s="42">
        <f t="shared" si="84"/>
        <v>93575.94</v>
      </c>
    </row>
    <row r="509" spans="1:12">
      <c r="A509" s="80">
        <v>272</v>
      </c>
      <c r="B509" s="43" t="s">
        <v>328</v>
      </c>
      <c r="C509" s="53">
        <v>1</v>
      </c>
      <c r="D509" s="53">
        <v>2785.75</v>
      </c>
      <c r="E509" s="53"/>
      <c r="F509" s="54">
        <v>936.01</v>
      </c>
      <c r="G509" s="41">
        <v>334.29</v>
      </c>
      <c r="H509" s="41"/>
      <c r="I509" s="41"/>
      <c r="J509" s="41">
        <f t="shared" si="96"/>
        <v>4056.05</v>
      </c>
      <c r="K509" s="42">
        <f t="shared" si="84"/>
        <v>16224.2</v>
      </c>
    </row>
    <row r="510" spans="1:12">
      <c r="A510" s="80">
        <v>273</v>
      </c>
      <c r="B510" s="43" t="s">
        <v>354</v>
      </c>
      <c r="C510" s="53">
        <v>4.5</v>
      </c>
      <c r="D510" s="53">
        <v>2490.41</v>
      </c>
      <c r="E510" s="53"/>
      <c r="F510" s="54">
        <v>3496.01</v>
      </c>
      <c r="G510" s="41">
        <v>1344.82</v>
      </c>
      <c r="H510" s="41"/>
      <c r="I510" s="41"/>
      <c r="J510" s="41">
        <f t="shared" si="96"/>
        <v>16047.674999999999</v>
      </c>
      <c r="K510" s="42">
        <f t="shared" si="84"/>
        <v>64190.7</v>
      </c>
    </row>
    <row r="511" spans="1:12">
      <c r="A511" s="80">
        <v>274</v>
      </c>
      <c r="B511" s="43" t="s">
        <v>355</v>
      </c>
      <c r="C511" s="53">
        <v>4.5</v>
      </c>
      <c r="D511" s="53">
        <v>2374.44</v>
      </c>
      <c r="E511" s="53"/>
      <c r="F511" s="54">
        <v>2840.74</v>
      </c>
      <c r="G511" s="41">
        <v>1282.2</v>
      </c>
      <c r="H511" s="41"/>
      <c r="I511" s="41"/>
      <c r="J511" s="41">
        <f t="shared" si="96"/>
        <v>14807.919999999998</v>
      </c>
      <c r="K511" s="42">
        <f t="shared" si="84"/>
        <v>59231.679999999993</v>
      </c>
    </row>
    <row r="512" spans="1:12" ht="14.25" customHeight="1">
      <c r="A512" s="80">
        <v>275</v>
      </c>
      <c r="B512" s="43" t="s">
        <v>92</v>
      </c>
      <c r="C512" s="53">
        <v>4.5</v>
      </c>
      <c r="D512" s="53">
        <v>1696.8</v>
      </c>
      <c r="E512" s="53"/>
      <c r="F512" s="54"/>
      <c r="G512" s="41">
        <v>954.45</v>
      </c>
      <c r="H512" s="41">
        <v>859</v>
      </c>
      <c r="I512" s="41"/>
      <c r="J512" s="41">
        <f t="shared" si="96"/>
        <v>9449.0499999999993</v>
      </c>
      <c r="K512" s="42">
        <f t="shared" si="84"/>
        <v>37796.199999999997</v>
      </c>
    </row>
    <row r="513" spans="1:11">
      <c r="A513" s="80"/>
      <c r="B513" s="55" t="s">
        <v>8</v>
      </c>
      <c r="C513" s="51">
        <f>SUM(C507:C512)</f>
        <v>20.25</v>
      </c>
      <c r="D513" s="39">
        <f>(J513-I513-H513-G513-E513-F513)/C513</f>
        <v>2527.355061728395</v>
      </c>
      <c r="E513" s="51">
        <f t="shared" ref="E513:J513" si="97">SUM(E507:E512)</f>
        <v>0</v>
      </c>
      <c r="F513" s="52">
        <f t="shared" si="97"/>
        <v>11455.960000000001</v>
      </c>
      <c r="G513" s="39">
        <f t="shared" si="97"/>
        <v>6179.65</v>
      </c>
      <c r="H513" s="39">
        <f t="shared" si="97"/>
        <v>859</v>
      </c>
      <c r="I513" s="51">
        <f t="shared" si="97"/>
        <v>0</v>
      </c>
      <c r="J513" s="51">
        <f t="shared" si="97"/>
        <v>69673.55</v>
      </c>
      <c r="K513" s="39">
        <f t="shared" si="84"/>
        <v>278694.2</v>
      </c>
    </row>
    <row r="514" spans="1:11">
      <c r="A514" s="80"/>
      <c r="B514" s="43" t="s">
        <v>153</v>
      </c>
      <c r="C514" s="53">
        <f>C515+C516+C517+G518</f>
        <v>20.25</v>
      </c>
      <c r="D514" s="42">
        <f>(J514-I514-H514-G514-E514-F514)/C514</f>
        <v>2527.355061728395</v>
      </c>
      <c r="E514" s="53">
        <f>E515+E516+E517+I518</f>
        <v>0</v>
      </c>
      <c r="F514" s="54">
        <f>F515+F516+F517+J518</f>
        <v>11455.96</v>
      </c>
      <c r="G514" s="53">
        <f>G515+G516+G517+J518</f>
        <v>6179.6500000000005</v>
      </c>
      <c r="H514" s="53">
        <f>H515+H516+H517</f>
        <v>859</v>
      </c>
      <c r="I514" s="53">
        <f>I515+I516+I517</f>
        <v>0</v>
      </c>
      <c r="J514" s="53">
        <f>J515+J516+J517</f>
        <v>69673.55</v>
      </c>
      <c r="K514" s="42">
        <f t="shared" si="84"/>
        <v>278694.2</v>
      </c>
    </row>
    <row r="515" spans="1:11">
      <c r="A515" s="80"/>
      <c r="B515" s="83" t="s">
        <v>40</v>
      </c>
      <c r="C515" s="53">
        <f>C507+C508</f>
        <v>5.75</v>
      </c>
      <c r="D515" s="42">
        <f>(J515-I515-H515-G515-E515-F515)/C515</f>
        <v>3281.0026086956523</v>
      </c>
      <c r="E515" s="53">
        <f t="shared" ref="E515:J515" si="98">E507+E508</f>
        <v>0</v>
      </c>
      <c r="F515" s="53">
        <f t="shared" si="98"/>
        <v>4183.2</v>
      </c>
      <c r="G515" s="53">
        <f t="shared" si="98"/>
        <v>2263.8900000000003</v>
      </c>
      <c r="H515" s="53">
        <f t="shared" si="98"/>
        <v>0</v>
      </c>
      <c r="I515" s="53">
        <f t="shared" si="98"/>
        <v>0</v>
      </c>
      <c r="J515" s="53">
        <f t="shared" si="98"/>
        <v>25312.855</v>
      </c>
      <c r="K515" s="42">
        <f t="shared" si="84"/>
        <v>101251.42</v>
      </c>
    </row>
    <row r="516" spans="1:11">
      <c r="A516" s="80"/>
      <c r="B516" s="123" t="s">
        <v>134</v>
      </c>
      <c r="C516" s="53">
        <f>C509+C510+C511</f>
        <v>10</v>
      </c>
      <c r="D516" s="42">
        <f>(J516-I516-H516-G516-E516-F516)/C516</f>
        <v>2467.7574999999997</v>
      </c>
      <c r="E516" s="53">
        <f t="shared" ref="E516:J516" si="99">E509+E510+E511</f>
        <v>0</v>
      </c>
      <c r="F516" s="53">
        <f t="shared" si="99"/>
        <v>7272.76</v>
      </c>
      <c r="G516" s="53">
        <f t="shared" si="99"/>
        <v>2961.31</v>
      </c>
      <c r="H516" s="53">
        <f t="shared" si="99"/>
        <v>0</v>
      </c>
      <c r="I516" s="53">
        <f t="shared" si="99"/>
        <v>0</v>
      </c>
      <c r="J516" s="53">
        <f t="shared" si="99"/>
        <v>34911.644999999997</v>
      </c>
      <c r="K516" s="42">
        <f t="shared" si="84"/>
        <v>139646.57999999999</v>
      </c>
    </row>
    <row r="517" spans="1:11" ht="17.25" customHeight="1">
      <c r="A517" s="80"/>
      <c r="B517" s="83" t="s">
        <v>138</v>
      </c>
      <c r="C517" s="53">
        <f>C512</f>
        <v>4.5</v>
      </c>
      <c r="D517" s="42">
        <f>(J517-I517-H517-G517-E517-F517)/C517</f>
        <v>1696.8</v>
      </c>
      <c r="E517" s="53">
        <f t="shared" ref="E517:J517" si="100">E512</f>
        <v>0</v>
      </c>
      <c r="F517" s="54">
        <f t="shared" si="100"/>
        <v>0</v>
      </c>
      <c r="G517" s="53">
        <f t="shared" si="100"/>
        <v>954.45</v>
      </c>
      <c r="H517" s="53">
        <f t="shared" si="100"/>
        <v>859</v>
      </c>
      <c r="I517" s="53">
        <f t="shared" si="100"/>
        <v>0</v>
      </c>
      <c r="J517" s="53">
        <f t="shared" si="100"/>
        <v>9449.0499999999993</v>
      </c>
      <c r="K517" s="42">
        <f t="shared" si="84"/>
        <v>37796.199999999997</v>
      </c>
    </row>
    <row r="518" spans="1:11">
      <c r="A518" s="50"/>
      <c r="B518" s="50" t="s">
        <v>93</v>
      </c>
      <c r="C518" s="51"/>
      <c r="D518" s="51"/>
      <c r="E518" s="51"/>
      <c r="F518" s="52"/>
      <c r="G518" s="51"/>
      <c r="H518" s="51"/>
      <c r="I518" s="51"/>
      <c r="J518" s="51"/>
      <c r="K518" s="42"/>
    </row>
    <row r="519" spans="1:11">
      <c r="A519" s="80">
        <v>276</v>
      </c>
      <c r="B519" s="43" t="s">
        <v>356</v>
      </c>
      <c r="C519" s="53">
        <v>0.5</v>
      </c>
      <c r="D519" s="53">
        <v>2532.5</v>
      </c>
      <c r="E519" s="53"/>
      <c r="F519" s="54"/>
      <c r="G519" s="41">
        <v>151.94999999999999</v>
      </c>
      <c r="H519" s="41"/>
      <c r="I519" s="41"/>
      <c r="J519" s="41">
        <f>(D519*C519)+(H519+E519+I519+G519+F519)</f>
        <v>1418.2</v>
      </c>
      <c r="K519" s="42">
        <f t="shared" si="84"/>
        <v>5672.8</v>
      </c>
    </row>
    <row r="520" spans="1:11">
      <c r="A520" s="80">
        <v>277</v>
      </c>
      <c r="B520" s="43" t="s">
        <v>164</v>
      </c>
      <c r="C520" s="53">
        <v>0.5</v>
      </c>
      <c r="D520" s="53">
        <v>1671.6</v>
      </c>
      <c r="E520" s="53"/>
      <c r="F520" s="54"/>
      <c r="G520" s="41">
        <v>104.47499999999999</v>
      </c>
      <c r="H520" s="41">
        <v>94.03</v>
      </c>
      <c r="I520" s="41"/>
      <c r="J520" s="41">
        <f>(D520*C520)+(H520+E520+I520+G520+F520)</f>
        <v>1034.3049999999998</v>
      </c>
      <c r="K520" s="42">
        <f t="shared" si="84"/>
        <v>4137.2199999999993</v>
      </c>
    </row>
    <row r="521" spans="1:11">
      <c r="A521" s="80"/>
      <c r="B521" s="55" t="s">
        <v>8</v>
      </c>
      <c r="C521" s="51">
        <f>SUM(C519:C520)</f>
        <v>1</v>
      </c>
      <c r="D521" s="39">
        <f>(J521-I521-H521-G521-E521-F521)/C521</f>
        <v>2102.0500000000002</v>
      </c>
      <c r="E521" s="52">
        <f t="shared" ref="E521:J521" si="101">SUM(E519:E520)</f>
        <v>0</v>
      </c>
      <c r="F521" s="52">
        <f t="shared" si="101"/>
        <v>0</v>
      </c>
      <c r="G521" s="39">
        <f t="shared" si="101"/>
        <v>256.42499999999995</v>
      </c>
      <c r="H521" s="39">
        <f t="shared" si="101"/>
        <v>94.03</v>
      </c>
      <c r="I521" s="39">
        <f t="shared" si="101"/>
        <v>0</v>
      </c>
      <c r="J521" s="51">
        <f t="shared" si="101"/>
        <v>2452.5050000000001</v>
      </c>
      <c r="K521" s="39">
        <f t="shared" si="84"/>
        <v>9810.02</v>
      </c>
    </row>
    <row r="522" spans="1:11">
      <c r="A522" s="50"/>
      <c r="B522" s="50" t="s">
        <v>403</v>
      </c>
      <c r="C522" s="51"/>
      <c r="D522" s="51"/>
      <c r="E522" s="51"/>
      <c r="F522" s="52"/>
      <c r="G522" s="51"/>
      <c r="H522" s="51"/>
      <c r="I522" s="51"/>
      <c r="J522" s="51"/>
      <c r="K522" s="42"/>
    </row>
    <row r="523" spans="1:11">
      <c r="A523" s="50"/>
      <c r="B523" s="50" t="s">
        <v>176</v>
      </c>
      <c r="C523" s="51"/>
      <c r="D523" s="51"/>
      <c r="E523" s="51"/>
      <c r="F523" s="52"/>
      <c r="G523" s="51"/>
      <c r="H523" s="51"/>
      <c r="I523" s="51"/>
      <c r="J523" s="51"/>
      <c r="K523" s="42"/>
    </row>
    <row r="524" spans="1:11">
      <c r="A524" s="80">
        <v>278</v>
      </c>
      <c r="B524" s="43" t="s">
        <v>292</v>
      </c>
      <c r="C524" s="53">
        <v>1</v>
      </c>
      <c r="D524" s="53">
        <v>3474.62</v>
      </c>
      <c r="E524" s="53"/>
      <c r="F524" s="54">
        <v>1167.47</v>
      </c>
      <c r="G524" s="41">
        <v>416.96</v>
      </c>
      <c r="H524" s="41"/>
      <c r="I524" s="41"/>
      <c r="J524" s="41">
        <f t="shared" ref="J524:J530" si="102">(D524*C524)+(H524+E524+I524+G524+F524)</f>
        <v>5059.05</v>
      </c>
      <c r="K524" s="42">
        <f t="shared" si="84"/>
        <v>20236.2</v>
      </c>
    </row>
    <row r="525" spans="1:11">
      <c r="A525" s="80">
        <v>279</v>
      </c>
      <c r="B525" s="46" t="s">
        <v>182</v>
      </c>
      <c r="C525" s="47">
        <v>1</v>
      </c>
      <c r="D525" s="53">
        <v>2532.5</v>
      </c>
      <c r="E525" s="53"/>
      <c r="F525" s="54"/>
      <c r="G525" s="41">
        <v>303.89999999999998</v>
      </c>
      <c r="H525" s="41"/>
      <c r="I525" s="41"/>
      <c r="J525" s="41">
        <f t="shared" si="102"/>
        <v>2836.4</v>
      </c>
      <c r="K525" s="42">
        <f t="shared" si="84"/>
        <v>11345.6</v>
      </c>
    </row>
    <row r="526" spans="1:11">
      <c r="A526" s="80">
        <v>280</v>
      </c>
      <c r="B526" s="43" t="s">
        <v>295</v>
      </c>
      <c r="C526" s="53">
        <v>1</v>
      </c>
      <c r="D526" s="53">
        <v>2646.87</v>
      </c>
      <c r="E526" s="53"/>
      <c r="F526" s="54">
        <v>889.35</v>
      </c>
      <c r="G526" s="41">
        <v>317.63</v>
      </c>
      <c r="H526" s="41"/>
      <c r="I526" s="41"/>
      <c r="J526" s="41">
        <f t="shared" si="102"/>
        <v>3853.85</v>
      </c>
      <c r="K526" s="42">
        <f t="shared" si="84"/>
        <v>15415.4</v>
      </c>
    </row>
    <row r="527" spans="1:11">
      <c r="A527" s="80">
        <v>281</v>
      </c>
      <c r="B527" s="43" t="s">
        <v>207</v>
      </c>
      <c r="C527" s="53">
        <v>2</v>
      </c>
      <c r="D527" s="53">
        <v>2211.87</v>
      </c>
      <c r="E527" s="53"/>
      <c r="F527" s="54">
        <v>990.92</v>
      </c>
      <c r="G527" s="41">
        <v>530.85</v>
      </c>
      <c r="H527" s="41">
        <v>495.46</v>
      </c>
      <c r="I527" s="41"/>
      <c r="J527" s="41">
        <f t="shared" si="102"/>
        <v>6440.9699999999993</v>
      </c>
      <c r="K527" s="42">
        <f t="shared" si="84"/>
        <v>25763.879999999997</v>
      </c>
    </row>
    <row r="528" spans="1:11">
      <c r="A528" s="80">
        <v>282</v>
      </c>
      <c r="B528" s="43" t="s">
        <v>208</v>
      </c>
      <c r="C528" s="53">
        <v>4</v>
      </c>
      <c r="D528" s="53">
        <v>2375</v>
      </c>
      <c r="E528" s="53"/>
      <c r="F528" s="54">
        <v>3192</v>
      </c>
      <c r="G528" s="41">
        <v>1140</v>
      </c>
      <c r="H528" s="41"/>
      <c r="I528" s="41"/>
      <c r="J528" s="41">
        <f t="shared" si="102"/>
        <v>13832</v>
      </c>
      <c r="K528" s="42">
        <f t="shared" si="84"/>
        <v>55328</v>
      </c>
    </row>
    <row r="529" spans="1:12">
      <c r="A529" s="80">
        <v>283</v>
      </c>
      <c r="B529" s="43" t="s">
        <v>94</v>
      </c>
      <c r="C529" s="53">
        <v>5.5</v>
      </c>
      <c r="D529" s="53">
        <v>1696.8</v>
      </c>
      <c r="E529" s="53"/>
      <c r="F529" s="54"/>
      <c r="G529" s="41">
        <v>1166.55</v>
      </c>
      <c r="H529" s="41">
        <v>1049.8900000000001</v>
      </c>
      <c r="I529" s="41"/>
      <c r="J529" s="41">
        <f t="shared" si="102"/>
        <v>11548.84</v>
      </c>
      <c r="K529" s="42">
        <f t="shared" si="84"/>
        <v>46195.360000000001</v>
      </c>
    </row>
    <row r="530" spans="1:12" ht="12" customHeight="1">
      <c r="A530" s="80">
        <v>284</v>
      </c>
      <c r="B530" s="43" t="s">
        <v>166</v>
      </c>
      <c r="C530" s="53">
        <v>1</v>
      </c>
      <c r="D530" s="53">
        <v>1671.6</v>
      </c>
      <c r="E530" s="53"/>
      <c r="F530" s="54"/>
      <c r="G530" s="41">
        <v>208.95</v>
      </c>
      <c r="H530" s="41">
        <v>188.06</v>
      </c>
      <c r="I530" s="41"/>
      <c r="J530" s="41">
        <f t="shared" si="102"/>
        <v>2068.6099999999997</v>
      </c>
      <c r="K530" s="42">
        <f t="shared" si="84"/>
        <v>8274.4399999999987</v>
      </c>
    </row>
    <row r="531" spans="1:12" s="4" customFormat="1" ht="17.25" customHeight="1">
      <c r="A531" s="80"/>
      <c r="B531" s="50" t="s">
        <v>177</v>
      </c>
      <c r="C531" s="53"/>
      <c r="D531" s="53"/>
      <c r="E531" s="53"/>
      <c r="F531" s="54"/>
      <c r="G531" s="41"/>
      <c r="H531" s="41"/>
      <c r="I531" s="41"/>
      <c r="J531" s="41"/>
      <c r="K531" s="42"/>
      <c r="L531" s="1"/>
    </row>
    <row r="532" spans="1:12">
      <c r="A532" s="80">
        <v>285</v>
      </c>
      <c r="B532" s="43" t="s">
        <v>208</v>
      </c>
      <c r="C532" s="53">
        <v>7</v>
      </c>
      <c r="D532" s="53">
        <v>2297.14</v>
      </c>
      <c r="E532" s="53"/>
      <c r="F532" s="54">
        <v>4636.38</v>
      </c>
      <c r="G532" s="41">
        <v>1929.6</v>
      </c>
      <c r="H532" s="41"/>
      <c r="I532" s="41"/>
      <c r="J532" s="41">
        <f>(D532*C532)+(H532+E532+I532+G532+F532)</f>
        <v>22645.96</v>
      </c>
      <c r="K532" s="42">
        <f t="shared" si="84"/>
        <v>90583.84</v>
      </c>
    </row>
    <row r="533" spans="1:12" ht="12.75" customHeight="1">
      <c r="A533" s="80">
        <v>286</v>
      </c>
      <c r="B533" s="43" t="s">
        <v>95</v>
      </c>
      <c r="C533" s="53">
        <v>4.5</v>
      </c>
      <c r="D533" s="53">
        <v>1696.8</v>
      </c>
      <c r="E533" s="53"/>
      <c r="F533" s="54"/>
      <c r="G533" s="41">
        <v>954.45</v>
      </c>
      <c r="H533" s="41">
        <v>859</v>
      </c>
      <c r="I533" s="41"/>
      <c r="J533" s="41">
        <f>(D533*C533)+(H533+E533+I533+G533+F533)</f>
        <v>9449.0499999999993</v>
      </c>
      <c r="K533" s="42">
        <f t="shared" si="84"/>
        <v>37796.199999999997</v>
      </c>
    </row>
    <row r="534" spans="1:12" ht="13.5" customHeight="1">
      <c r="A534" s="80">
        <v>287</v>
      </c>
      <c r="B534" s="43" t="s">
        <v>168</v>
      </c>
      <c r="C534" s="53">
        <v>1</v>
      </c>
      <c r="D534" s="53">
        <v>1671.6</v>
      </c>
      <c r="E534" s="53"/>
      <c r="F534" s="54"/>
      <c r="G534" s="41">
        <v>208.95</v>
      </c>
      <c r="H534" s="41">
        <v>188.06</v>
      </c>
      <c r="I534" s="41"/>
      <c r="J534" s="41">
        <f>(D534*C534)+(H534+E534+I534+G534+F534)</f>
        <v>2068.6099999999997</v>
      </c>
      <c r="K534" s="42">
        <f t="shared" si="84"/>
        <v>8274.4399999999987</v>
      </c>
    </row>
    <row r="535" spans="1:12" ht="13.5" customHeight="1">
      <c r="A535" s="80">
        <v>288</v>
      </c>
      <c r="B535" s="43" t="s">
        <v>161</v>
      </c>
      <c r="C535" s="53">
        <v>1</v>
      </c>
      <c r="D535" s="53">
        <v>1671.6</v>
      </c>
      <c r="E535" s="53"/>
      <c r="F535" s="54"/>
      <c r="G535" s="41">
        <v>208.95</v>
      </c>
      <c r="H535" s="41">
        <v>188.06</v>
      </c>
      <c r="I535" s="41"/>
      <c r="J535" s="41">
        <f>(D535*C535)+(H535+E535+I535+G535+F535)</f>
        <v>2068.6099999999997</v>
      </c>
      <c r="K535" s="42">
        <f t="shared" si="84"/>
        <v>8274.4399999999987</v>
      </c>
    </row>
    <row r="536" spans="1:12" ht="12.75" customHeight="1">
      <c r="A536" s="50"/>
      <c r="B536" s="55" t="s">
        <v>8</v>
      </c>
      <c r="C536" s="51">
        <f>C524+C525+C526+C527+C528+C529+C530+C532+C533+C534+C535</f>
        <v>29</v>
      </c>
      <c r="D536" s="39">
        <f t="shared" ref="D536:D544" si="103">(J536-I536-H536-G536-E536-F536)/C536</f>
        <v>2091.0520689655177</v>
      </c>
      <c r="E536" s="51">
        <f t="shared" ref="E536:J536" si="104">E524+E525+E526+E527+E528+E529+E530+E532+E533+E534+E535</f>
        <v>0</v>
      </c>
      <c r="F536" s="51">
        <f t="shared" si="104"/>
        <v>10876.119999999999</v>
      </c>
      <c r="G536" s="51">
        <f t="shared" si="104"/>
        <v>7386.7899999999981</v>
      </c>
      <c r="H536" s="51">
        <f t="shared" si="104"/>
        <v>2968.5299999999997</v>
      </c>
      <c r="I536" s="51">
        <f t="shared" si="104"/>
        <v>0</v>
      </c>
      <c r="J536" s="51">
        <f t="shared" si="104"/>
        <v>81871.95</v>
      </c>
      <c r="K536" s="39">
        <f t="shared" si="84"/>
        <v>327487.8</v>
      </c>
    </row>
    <row r="537" spans="1:12">
      <c r="A537" s="80"/>
      <c r="B537" s="43" t="s">
        <v>154</v>
      </c>
      <c r="C537" s="53">
        <f>C538+C539+C540</f>
        <v>29</v>
      </c>
      <c r="D537" s="42">
        <f t="shared" si="103"/>
        <v>2091.0520689655173</v>
      </c>
      <c r="E537" s="53">
        <f t="shared" ref="E537:J537" si="105">E538+E539+E540</f>
        <v>0</v>
      </c>
      <c r="F537" s="54">
        <f t="shared" si="105"/>
        <v>10876.12</v>
      </c>
      <c r="G537" s="53">
        <f t="shared" si="105"/>
        <v>7386.7899999999991</v>
      </c>
      <c r="H537" s="53">
        <f t="shared" si="105"/>
        <v>2968.5299999999997</v>
      </c>
      <c r="I537" s="53">
        <f t="shared" si="105"/>
        <v>0</v>
      </c>
      <c r="J537" s="53">
        <f t="shared" si="105"/>
        <v>81871.95</v>
      </c>
      <c r="K537" s="42">
        <f t="shared" si="84"/>
        <v>327487.8</v>
      </c>
    </row>
    <row r="538" spans="1:12">
      <c r="A538" s="80"/>
      <c r="B538" s="83" t="s">
        <v>40</v>
      </c>
      <c r="C538" s="53">
        <f>C524+C525</f>
        <v>2</v>
      </c>
      <c r="D538" s="42">
        <f t="shared" si="103"/>
        <v>3003.5600000000004</v>
      </c>
      <c r="E538" s="53">
        <f t="shared" ref="E538:J538" si="106">E524+E525</f>
        <v>0</v>
      </c>
      <c r="F538" s="53">
        <f t="shared" si="106"/>
        <v>1167.47</v>
      </c>
      <c r="G538" s="53">
        <f t="shared" si="106"/>
        <v>720.8599999999999</v>
      </c>
      <c r="H538" s="53">
        <f t="shared" si="106"/>
        <v>0</v>
      </c>
      <c r="I538" s="53">
        <f t="shared" si="106"/>
        <v>0</v>
      </c>
      <c r="J538" s="53">
        <f t="shared" si="106"/>
        <v>7895.4500000000007</v>
      </c>
      <c r="K538" s="42">
        <f t="shared" si="84"/>
        <v>31581.800000000003</v>
      </c>
    </row>
    <row r="539" spans="1:12">
      <c r="A539" s="80"/>
      <c r="B539" s="123" t="s">
        <v>134</v>
      </c>
      <c r="C539" s="53">
        <f>C526+C527+C528+C532</f>
        <v>14</v>
      </c>
      <c r="D539" s="42">
        <f t="shared" si="103"/>
        <v>2332.1849999999999</v>
      </c>
      <c r="E539" s="53">
        <f t="shared" ref="E539:J539" si="107">E526+E527+E528+E532</f>
        <v>0</v>
      </c>
      <c r="F539" s="53">
        <f t="shared" si="107"/>
        <v>9708.6500000000015</v>
      </c>
      <c r="G539" s="53">
        <f t="shared" si="107"/>
        <v>3918.08</v>
      </c>
      <c r="H539" s="53">
        <f t="shared" si="107"/>
        <v>495.46</v>
      </c>
      <c r="I539" s="53">
        <f t="shared" si="107"/>
        <v>0</v>
      </c>
      <c r="J539" s="53">
        <f t="shared" si="107"/>
        <v>46772.78</v>
      </c>
      <c r="K539" s="42">
        <f t="shared" si="84"/>
        <v>187091.12</v>
      </c>
    </row>
    <row r="540" spans="1:12" ht="12" customHeight="1">
      <c r="A540" s="80"/>
      <c r="B540" s="83" t="s">
        <v>138</v>
      </c>
      <c r="C540" s="53">
        <f>C529+C530+C533+C534+C535</f>
        <v>13</v>
      </c>
      <c r="D540" s="42">
        <f t="shared" si="103"/>
        <v>1690.9846153846156</v>
      </c>
      <c r="E540" s="53">
        <f t="shared" ref="E540:J540" si="108">E529+E530+E533+E534+E535</f>
        <v>0</v>
      </c>
      <c r="F540" s="54">
        <f t="shared" si="108"/>
        <v>0</v>
      </c>
      <c r="G540" s="53">
        <f t="shared" si="108"/>
        <v>2747.8499999999995</v>
      </c>
      <c r="H540" s="53">
        <f t="shared" si="108"/>
        <v>2473.0699999999997</v>
      </c>
      <c r="I540" s="53">
        <f t="shared" si="108"/>
        <v>0</v>
      </c>
      <c r="J540" s="53">
        <f t="shared" si="108"/>
        <v>27203.72</v>
      </c>
      <c r="K540" s="42">
        <f t="shared" si="84"/>
        <v>108814.88</v>
      </c>
    </row>
    <row r="541" spans="1:12" ht="12.75" customHeight="1">
      <c r="A541" s="50"/>
      <c r="B541" s="55" t="s">
        <v>96</v>
      </c>
      <c r="C541" s="51">
        <f>C542+C543+C544+C545</f>
        <v>226.75</v>
      </c>
      <c r="D541" s="39">
        <f t="shared" si="103"/>
        <v>2230.6064167585441</v>
      </c>
      <c r="E541" s="51">
        <f t="shared" ref="E541:J541" si="109">E542+E543+E544+E545</f>
        <v>0</v>
      </c>
      <c r="F541" s="52">
        <f t="shared" si="109"/>
        <v>89058.949999999983</v>
      </c>
      <c r="G541" s="51">
        <f t="shared" si="109"/>
        <v>20192.285</v>
      </c>
      <c r="H541" s="51">
        <f t="shared" si="109"/>
        <v>17161.379999999997</v>
      </c>
      <c r="I541" s="51">
        <f t="shared" si="109"/>
        <v>0</v>
      </c>
      <c r="J541" s="51">
        <f t="shared" si="109"/>
        <v>632202.61999999988</v>
      </c>
      <c r="K541" s="39">
        <f t="shared" si="84"/>
        <v>2528810.4799999995</v>
      </c>
    </row>
    <row r="542" spans="1:12">
      <c r="A542" s="50"/>
      <c r="B542" s="121" t="s">
        <v>40</v>
      </c>
      <c r="C542" s="51">
        <f>C357+C358+C359+C371+C382+C383+C384+C385+C386+C407+C408+C422+C439+C440+C441+C442+C443+C444+C462+C463+C476+C477+C490+C491+C507+C508+C519+C524+C525+S407+C387+C388+C409</f>
        <v>37.75</v>
      </c>
      <c r="D542" s="39">
        <f t="shared" si="103"/>
        <v>3084.2745695364238</v>
      </c>
      <c r="E542" s="51">
        <f t="shared" ref="E542:J542" si="110">E357+E358+E359+E371+E382+E383+E384+E385+E386+E407+E408+E422+E439+E440+E441+E442+E443+E444+E462+E463+E476+E477+E490+E491+E507+E508+E519+E524+E525+U407+E387+E388+E409</f>
        <v>0</v>
      </c>
      <c r="F542" s="51">
        <f t="shared" si="110"/>
        <v>23959.980000000003</v>
      </c>
      <c r="G542" s="51">
        <f t="shared" si="110"/>
        <v>4212.87</v>
      </c>
      <c r="H542" s="51">
        <f t="shared" si="110"/>
        <v>0</v>
      </c>
      <c r="I542" s="51">
        <f t="shared" si="110"/>
        <v>0</v>
      </c>
      <c r="J542" s="51">
        <f t="shared" si="110"/>
        <v>144604.215</v>
      </c>
      <c r="K542" s="39">
        <f t="shared" ref="K542:K605" si="111">J542*4</f>
        <v>578416.86</v>
      </c>
    </row>
    <row r="543" spans="1:12">
      <c r="A543" s="50"/>
      <c r="B543" s="120" t="s">
        <v>134</v>
      </c>
      <c r="C543" s="51">
        <f>C360+C361+C362+C372+C373+C389+C390+C391+C392+C393+C394+C410+C411+C412+C423+C424+C425+C426+C427+C445+C446+C447+C448+C464+C465+C466+C478+C479+C480+C492+C493+C494+C495+C509+C510+C511+C526+C527+C528+C532</f>
        <v>101.75</v>
      </c>
      <c r="D543" s="39">
        <f t="shared" si="103"/>
        <v>2378.1261916461917</v>
      </c>
      <c r="E543" s="51">
        <f t="shared" ref="E543:J543" si="112">E360+E361+E362+E372+E373+E389+E390+E391+E392+E393+E394+E410+E411+E412+E423+E424+E425+E426+E427+E445+E446+E447+E448+E464+E465+E466+E478+E479+E480+E492+E493+E494+E495+E509+E510+E511+E526+E527+E528+E532</f>
        <v>0</v>
      </c>
      <c r="F543" s="51">
        <f t="shared" si="112"/>
        <v>65098.969999999987</v>
      </c>
      <c r="G543" s="51">
        <f t="shared" si="112"/>
        <v>10687.94</v>
      </c>
      <c r="H543" s="51">
        <f t="shared" si="112"/>
        <v>2228.12</v>
      </c>
      <c r="I543" s="51">
        <f t="shared" si="112"/>
        <v>0</v>
      </c>
      <c r="J543" s="51">
        <f t="shared" si="112"/>
        <v>319989.37</v>
      </c>
      <c r="K543" s="39">
        <f t="shared" si="111"/>
        <v>1279957.48</v>
      </c>
    </row>
    <row r="544" spans="1:12">
      <c r="A544" s="50"/>
      <c r="B544" s="121" t="s">
        <v>138</v>
      </c>
      <c r="C544" s="51">
        <f>C363+C374+C395+C396+C397+C398+C399+C400+C413+C414+C428+C429+C430+C431+C449+C450+C451+C452+C453+C454+C467+C468+C481+C482+C483+C496+C497+C498+C512+C520+C529+C530+C533+C534+C535</f>
        <v>87.25</v>
      </c>
      <c r="D544" s="39">
        <f t="shared" si="103"/>
        <v>1689.218338108881</v>
      </c>
      <c r="E544" s="51">
        <f t="shared" ref="E544:J544" si="113">E363+E374+E395+E396+E397+E398+E399+E400+E413+E414+E428+E429+E430+E431+E449+E450+E451+E452+E453+E454+E467+E468+E481+E482+E483+E496+E497+E498+E512+E520+E529+E530+E533+E534+E535</f>
        <v>0</v>
      </c>
      <c r="F544" s="51">
        <f t="shared" si="113"/>
        <v>0</v>
      </c>
      <c r="G544" s="51">
        <f t="shared" si="113"/>
        <v>5291.4749999999995</v>
      </c>
      <c r="H544" s="51">
        <f t="shared" si="113"/>
        <v>14933.259999999998</v>
      </c>
      <c r="I544" s="51">
        <f t="shared" si="113"/>
        <v>0</v>
      </c>
      <c r="J544" s="51">
        <f t="shared" si="113"/>
        <v>167609.03499999989</v>
      </c>
      <c r="K544" s="39">
        <f t="shared" si="111"/>
        <v>670436.13999999955</v>
      </c>
    </row>
    <row r="545" spans="1:11">
      <c r="A545" s="50"/>
      <c r="B545" s="121" t="s">
        <v>38</v>
      </c>
      <c r="C545" s="51"/>
      <c r="D545" s="51"/>
      <c r="E545" s="51"/>
      <c r="F545" s="52"/>
      <c r="G545" s="57"/>
      <c r="H545" s="57"/>
      <c r="I545" s="57"/>
      <c r="J545" s="51"/>
      <c r="K545" s="42"/>
    </row>
    <row r="546" spans="1:11" ht="12.75" customHeight="1">
      <c r="A546" s="50"/>
      <c r="B546" s="50" t="s">
        <v>97</v>
      </c>
      <c r="C546" s="51"/>
      <c r="D546" s="51"/>
      <c r="E546" s="51"/>
      <c r="F546" s="52"/>
      <c r="G546" s="51"/>
      <c r="H546" s="51"/>
      <c r="I546" s="51"/>
      <c r="J546" s="51"/>
      <c r="K546" s="42"/>
    </row>
    <row r="547" spans="1:11" ht="13.5" customHeight="1">
      <c r="A547" s="50"/>
      <c r="B547" s="50" t="s">
        <v>98</v>
      </c>
      <c r="C547" s="51"/>
      <c r="D547" s="51"/>
      <c r="E547" s="51"/>
      <c r="F547" s="52"/>
      <c r="G547" s="51"/>
      <c r="H547" s="51"/>
      <c r="I547" s="51"/>
      <c r="J547" s="51"/>
      <c r="K547" s="42"/>
    </row>
    <row r="548" spans="1:11" ht="14.25" customHeight="1">
      <c r="A548" s="80">
        <v>289</v>
      </c>
      <c r="B548" s="43" t="s">
        <v>292</v>
      </c>
      <c r="C548" s="53">
        <v>1</v>
      </c>
      <c r="D548" s="53">
        <v>3948.44</v>
      </c>
      <c r="E548" s="53"/>
      <c r="F548" s="54">
        <v>1326.68</v>
      </c>
      <c r="G548" s="41">
        <v>473.81</v>
      </c>
      <c r="H548" s="41"/>
      <c r="I548" s="41"/>
      <c r="J548" s="41">
        <f t="shared" ref="J548:J554" si="114">(D548*C548)+(H548+E548+I548+G548+F548)</f>
        <v>5748.93</v>
      </c>
      <c r="K548" s="42">
        <f t="shared" si="111"/>
        <v>22995.72</v>
      </c>
    </row>
    <row r="549" spans="1:11">
      <c r="A549" s="80">
        <v>290</v>
      </c>
      <c r="B549" s="43" t="s">
        <v>180</v>
      </c>
      <c r="C549" s="53">
        <v>1</v>
      </c>
      <c r="D549" s="53">
        <v>2741.25</v>
      </c>
      <c r="E549" s="53"/>
      <c r="F549" s="54">
        <v>679.83</v>
      </c>
      <c r="G549" s="41">
        <v>657.9</v>
      </c>
      <c r="H549" s="41"/>
      <c r="I549" s="41"/>
      <c r="J549" s="41">
        <f t="shared" si="114"/>
        <v>4078.98</v>
      </c>
      <c r="K549" s="42">
        <f t="shared" si="111"/>
        <v>16315.92</v>
      </c>
    </row>
    <row r="550" spans="1:11">
      <c r="A550" s="80">
        <v>291</v>
      </c>
      <c r="B550" s="43" t="s">
        <v>190</v>
      </c>
      <c r="C550" s="53">
        <v>3</v>
      </c>
      <c r="D550" s="53">
        <v>2671.66</v>
      </c>
      <c r="E550" s="53"/>
      <c r="F550" s="54">
        <v>1181.32</v>
      </c>
      <c r="G550" s="41">
        <v>961.8</v>
      </c>
      <c r="H550" s="41"/>
      <c r="I550" s="41"/>
      <c r="J550" s="41">
        <f t="shared" si="114"/>
        <v>10158.099999999999</v>
      </c>
      <c r="K550" s="42">
        <f t="shared" si="111"/>
        <v>40632.399999999994</v>
      </c>
    </row>
    <row r="551" spans="1:11">
      <c r="A551" s="80">
        <v>292</v>
      </c>
      <c r="B551" s="43" t="s">
        <v>357</v>
      </c>
      <c r="C551" s="53">
        <v>2</v>
      </c>
      <c r="D551" s="53">
        <v>2950</v>
      </c>
      <c r="E551" s="53"/>
      <c r="F551" s="54">
        <v>2088.6</v>
      </c>
      <c r="G551" s="41">
        <v>1062</v>
      </c>
      <c r="H551" s="41"/>
      <c r="I551" s="41"/>
      <c r="J551" s="41">
        <f t="shared" si="114"/>
        <v>9050.6</v>
      </c>
      <c r="K551" s="42">
        <f t="shared" si="111"/>
        <v>36202.400000000001</v>
      </c>
    </row>
    <row r="552" spans="1:11">
      <c r="A552" s="80">
        <v>293</v>
      </c>
      <c r="B552" s="43" t="s">
        <v>358</v>
      </c>
      <c r="C552" s="53">
        <v>1</v>
      </c>
      <c r="D552" s="53">
        <v>2785.75</v>
      </c>
      <c r="E552" s="53"/>
      <c r="F552" s="54">
        <v>936.01</v>
      </c>
      <c r="G552" s="41">
        <v>334.29</v>
      </c>
      <c r="H552" s="41"/>
      <c r="I552" s="41"/>
      <c r="J552" s="41">
        <f t="shared" si="114"/>
        <v>4056.05</v>
      </c>
      <c r="K552" s="42">
        <f t="shared" si="111"/>
        <v>16224.2</v>
      </c>
    </row>
    <row r="553" spans="1:11">
      <c r="A553" s="80">
        <v>294</v>
      </c>
      <c r="B553" s="43" t="s">
        <v>359</v>
      </c>
      <c r="C553" s="53">
        <v>19</v>
      </c>
      <c r="D553" s="53">
        <v>2446.38</v>
      </c>
      <c r="E553" s="53"/>
      <c r="F553" s="54">
        <v>13024.71</v>
      </c>
      <c r="G553" s="41">
        <v>6489.45</v>
      </c>
      <c r="H553" s="41"/>
      <c r="I553" s="41"/>
      <c r="J553" s="41">
        <f t="shared" si="114"/>
        <v>65995.38</v>
      </c>
      <c r="K553" s="42">
        <f t="shared" si="111"/>
        <v>263981.52</v>
      </c>
    </row>
    <row r="554" spans="1:11" ht="12.75" customHeight="1">
      <c r="A554" s="80">
        <v>295</v>
      </c>
      <c r="B554" s="43" t="s">
        <v>163</v>
      </c>
      <c r="C554" s="53">
        <v>6.75</v>
      </c>
      <c r="D554" s="53">
        <v>1671.6</v>
      </c>
      <c r="E554" s="53"/>
      <c r="F554" s="54"/>
      <c r="G554" s="42">
        <v>1410.41</v>
      </c>
      <c r="H554" s="42">
        <v>1344.59</v>
      </c>
      <c r="I554" s="41"/>
      <c r="J554" s="41">
        <f t="shared" si="114"/>
        <v>14038.3</v>
      </c>
      <c r="K554" s="42">
        <f t="shared" si="111"/>
        <v>56153.2</v>
      </c>
    </row>
    <row r="555" spans="1:11" ht="13.5" customHeight="1">
      <c r="A555" s="80"/>
      <c r="B555" s="55" t="s">
        <v>8</v>
      </c>
      <c r="C555" s="51">
        <f>SUM(C548:C554)</f>
        <v>33.75</v>
      </c>
      <c r="D555" s="39">
        <f>(J555-I555-H555-G555-E555-F555)/C555</f>
        <v>2404.5908148148151</v>
      </c>
      <c r="E555" s="51">
        <f t="shared" ref="E555:J555" si="115">SUM(E548:E554)</f>
        <v>0</v>
      </c>
      <c r="F555" s="52">
        <f t="shared" si="115"/>
        <v>19237.150000000001</v>
      </c>
      <c r="G555" s="39">
        <f t="shared" si="115"/>
        <v>11389.66</v>
      </c>
      <c r="H555" s="39">
        <f t="shared" si="115"/>
        <v>1344.59</v>
      </c>
      <c r="I555" s="51">
        <f t="shared" si="115"/>
        <v>0</v>
      </c>
      <c r="J555" s="51">
        <f t="shared" si="115"/>
        <v>113126.34000000001</v>
      </c>
      <c r="K555" s="39">
        <f t="shared" si="111"/>
        <v>452505.36000000004</v>
      </c>
    </row>
    <row r="556" spans="1:11" ht="12.75" customHeight="1">
      <c r="A556" s="80"/>
      <c r="B556" s="43" t="s">
        <v>155</v>
      </c>
      <c r="C556" s="53">
        <f>C557+C558+C559+G560</f>
        <v>33.75</v>
      </c>
      <c r="D556" s="42">
        <f>(J556-I556-H556-G556-E556-F556)/C556</f>
        <v>2404.5908148148151</v>
      </c>
      <c r="E556" s="53">
        <f>E557+E558+E559+I560</f>
        <v>0</v>
      </c>
      <c r="F556" s="54">
        <f>F557+F558+F559+J560</f>
        <v>19237.150000000001</v>
      </c>
      <c r="G556" s="53">
        <f>G557+G558+G559+J560</f>
        <v>11389.66</v>
      </c>
      <c r="H556" s="53">
        <f>H557+H558+H559</f>
        <v>1344.59</v>
      </c>
      <c r="I556" s="53">
        <f>I557+I558+I559</f>
        <v>0</v>
      </c>
      <c r="J556" s="53">
        <f>J557+J558+J559</f>
        <v>113126.34000000001</v>
      </c>
      <c r="K556" s="42">
        <f t="shared" si="111"/>
        <v>452505.36000000004</v>
      </c>
    </row>
    <row r="557" spans="1:11">
      <c r="A557" s="80"/>
      <c r="B557" s="83" t="s">
        <v>40</v>
      </c>
      <c r="C557" s="53">
        <f>C548+C549+C550+C551</f>
        <v>7</v>
      </c>
      <c r="D557" s="42">
        <f>(J557-I557-H557-G557-E557-F557)/C557</f>
        <v>2943.5242857142853</v>
      </c>
      <c r="E557" s="53">
        <f t="shared" ref="E557:J557" si="116">E548+E549+E550+E551</f>
        <v>0</v>
      </c>
      <c r="F557" s="53">
        <f t="shared" si="116"/>
        <v>5276.43</v>
      </c>
      <c r="G557" s="53">
        <f t="shared" si="116"/>
        <v>3155.51</v>
      </c>
      <c r="H557" s="53">
        <f t="shared" si="116"/>
        <v>0</v>
      </c>
      <c r="I557" s="53">
        <f t="shared" si="116"/>
        <v>0</v>
      </c>
      <c r="J557" s="53">
        <f t="shared" si="116"/>
        <v>29036.61</v>
      </c>
      <c r="K557" s="42">
        <f t="shared" si="111"/>
        <v>116146.44</v>
      </c>
    </row>
    <row r="558" spans="1:11">
      <c r="A558" s="80"/>
      <c r="B558" s="123" t="s">
        <v>134</v>
      </c>
      <c r="C558" s="53">
        <f>C552+C553</f>
        <v>20</v>
      </c>
      <c r="D558" s="42">
        <f>(J558-I558-H558-G558-E558-F558)/C558</f>
        <v>2463.3485000000005</v>
      </c>
      <c r="E558" s="53">
        <f t="shared" ref="E558:J558" si="117">E552+E553</f>
        <v>0</v>
      </c>
      <c r="F558" s="53">
        <f t="shared" si="117"/>
        <v>13960.72</v>
      </c>
      <c r="G558" s="53">
        <f t="shared" si="117"/>
        <v>6823.74</v>
      </c>
      <c r="H558" s="53">
        <f t="shared" si="117"/>
        <v>0</v>
      </c>
      <c r="I558" s="53">
        <f t="shared" si="117"/>
        <v>0</v>
      </c>
      <c r="J558" s="53">
        <f t="shared" si="117"/>
        <v>70051.430000000008</v>
      </c>
      <c r="K558" s="42">
        <f t="shared" si="111"/>
        <v>280205.72000000003</v>
      </c>
    </row>
    <row r="559" spans="1:11">
      <c r="A559" s="80"/>
      <c r="B559" s="83" t="s">
        <v>138</v>
      </c>
      <c r="C559" s="53">
        <f>C554</f>
        <v>6.75</v>
      </c>
      <c r="D559" s="42">
        <f>(J559-I559-H559-G559-E559-F559)/C559</f>
        <v>1671.6</v>
      </c>
      <c r="E559" s="53">
        <f t="shared" ref="E559:J559" si="118">E554</f>
        <v>0</v>
      </c>
      <c r="F559" s="53">
        <f t="shared" si="118"/>
        <v>0</v>
      </c>
      <c r="G559" s="53">
        <f t="shared" si="118"/>
        <v>1410.41</v>
      </c>
      <c r="H559" s="53">
        <f t="shared" si="118"/>
        <v>1344.59</v>
      </c>
      <c r="I559" s="53">
        <f t="shared" si="118"/>
        <v>0</v>
      </c>
      <c r="J559" s="53">
        <f t="shared" si="118"/>
        <v>14038.3</v>
      </c>
      <c r="K559" s="42">
        <f t="shared" si="111"/>
        <v>56153.2</v>
      </c>
    </row>
    <row r="560" spans="1:11">
      <c r="A560" s="50"/>
      <c r="B560" s="50" t="s">
        <v>99</v>
      </c>
      <c r="C560" s="51"/>
      <c r="D560" s="51"/>
      <c r="E560" s="51"/>
      <c r="F560" s="52"/>
      <c r="G560" s="51"/>
      <c r="H560" s="51"/>
      <c r="I560" s="51"/>
      <c r="J560" s="51"/>
      <c r="K560" s="42"/>
    </row>
    <row r="561" spans="1:11">
      <c r="A561" s="80">
        <v>296</v>
      </c>
      <c r="B561" s="43" t="s">
        <v>256</v>
      </c>
      <c r="C561" s="53">
        <v>1</v>
      </c>
      <c r="D561" s="53">
        <v>2785.75</v>
      </c>
      <c r="E561" s="53"/>
      <c r="F561" s="54">
        <v>1036.3</v>
      </c>
      <c r="G561" s="41">
        <v>668.58</v>
      </c>
      <c r="H561" s="41"/>
      <c r="I561" s="41"/>
      <c r="J561" s="41">
        <f>(D561*C561)+(H561+E561+I561+G561+F561)</f>
        <v>4490.63</v>
      </c>
      <c r="K561" s="42">
        <f t="shared" si="111"/>
        <v>17962.52</v>
      </c>
    </row>
    <row r="562" spans="1:11">
      <c r="A562" s="80">
        <v>297</v>
      </c>
      <c r="B562" s="43" t="s">
        <v>360</v>
      </c>
      <c r="C562" s="53">
        <v>1</v>
      </c>
      <c r="D562" s="53">
        <v>2785.75</v>
      </c>
      <c r="E562" s="53"/>
      <c r="F562" s="54">
        <v>1036.3</v>
      </c>
      <c r="G562" s="41">
        <v>668.58</v>
      </c>
      <c r="H562" s="41"/>
      <c r="I562" s="41"/>
      <c r="J562" s="41">
        <f>(D562*C562)+(H562+E562+I562+G562+F562)</f>
        <v>4490.63</v>
      </c>
      <c r="K562" s="42">
        <f t="shared" si="111"/>
        <v>17962.52</v>
      </c>
    </row>
    <row r="563" spans="1:11">
      <c r="A563" s="80">
        <v>298</v>
      </c>
      <c r="B563" s="43" t="s">
        <v>100</v>
      </c>
      <c r="C563" s="53">
        <v>1</v>
      </c>
      <c r="D563" s="53">
        <v>2142.5</v>
      </c>
      <c r="E563" s="53"/>
      <c r="F563" s="54">
        <v>265.67</v>
      </c>
      <c r="G563" s="41">
        <v>514.20000000000005</v>
      </c>
      <c r="H563" s="41"/>
      <c r="I563" s="41"/>
      <c r="J563" s="41">
        <f>(D563*C563)+(H563+E563+I563+G563+F563)</f>
        <v>2922.37</v>
      </c>
      <c r="K563" s="42">
        <f t="shared" si="111"/>
        <v>11689.48</v>
      </c>
    </row>
    <row r="564" spans="1:11" ht="14.25" customHeight="1">
      <c r="A564" s="80">
        <v>299</v>
      </c>
      <c r="B564" s="43" t="s">
        <v>164</v>
      </c>
      <c r="C564" s="53">
        <v>1.5</v>
      </c>
      <c r="D564" s="53">
        <v>1671.6</v>
      </c>
      <c r="E564" s="53"/>
      <c r="F564" s="54"/>
      <c r="G564" s="41">
        <v>313.42</v>
      </c>
      <c r="H564" s="41">
        <v>338.5</v>
      </c>
      <c r="I564" s="41"/>
      <c r="J564" s="41">
        <f>(D564*C564)+(H564+E564+I564+G564+F564)</f>
        <v>3159.3199999999997</v>
      </c>
      <c r="K564" s="42">
        <f t="shared" si="111"/>
        <v>12637.279999999999</v>
      </c>
    </row>
    <row r="565" spans="1:11">
      <c r="A565" s="80"/>
      <c r="B565" s="55" t="s">
        <v>8</v>
      </c>
      <c r="C565" s="51">
        <f>SUM(C561:C564)</f>
        <v>4.5</v>
      </c>
      <c r="D565" s="39">
        <f>(J565-I565-H565-G565-E565-F565)/C565</f>
        <v>2271.422222222222</v>
      </c>
      <c r="E565" s="52">
        <f t="shared" ref="E565:J565" si="119">SUM(E561:E564)</f>
        <v>0</v>
      </c>
      <c r="F565" s="52">
        <f t="shared" si="119"/>
        <v>2338.27</v>
      </c>
      <c r="G565" s="39">
        <f t="shared" si="119"/>
        <v>2164.7800000000002</v>
      </c>
      <c r="H565" s="39">
        <f t="shared" si="119"/>
        <v>338.5</v>
      </c>
      <c r="I565" s="39">
        <f t="shared" si="119"/>
        <v>0</v>
      </c>
      <c r="J565" s="51">
        <f t="shared" si="119"/>
        <v>15062.95</v>
      </c>
      <c r="K565" s="39">
        <f t="shared" si="111"/>
        <v>60251.8</v>
      </c>
    </row>
    <row r="566" spans="1:11" ht="12.75" customHeight="1">
      <c r="A566" s="50"/>
      <c r="B566" s="50" t="s">
        <v>101</v>
      </c>
      <c r="C566" s="51"/>
      <c r="D566" s="51"/>
      <c r="E566" s="51"/>
      <c r="F566" s="52"/>
      <c r="G566" s="51"/>
      <c r="H566" s="51"/>
      <c r="I566" s="51"/>
      <c r="J566" s="51"/>
      <c r="K566" s="42"/>
    </row>
    <row r="567" spans="1:11" ht="13.5" customHeight="1">
      <c r="A567" s="80">
        <v>300</v>
      </c>
      <c r="B567" s="43" t="s">
        <v>256</v>
      </c>
      <c r="C567" s="53">
        <v>1</v>
      </c>
      <c r="D567" s="53">
        <v>2785.75</v>
      </c>
      <c r="E567" s="53"/>
      <c r="F567" s="54">
        <v>835.73</v>
      </c>
      <c r="G567" s="41"/>
      <c r="H567" s="41"/>
      <c r="I567" s="41"/>
      <c r="J567" s="41">
        <f t="shared" ref="J567:J573" si="120">(D567*C567)+(H567+E567+I567+G567+F567)</f>
        <v>3621.48</v>
      </c>
      <c r="K567" s="42">
        <f t="shared" si="111"/>
        <v>14485.92</v>
      </c>
    </row>
    <row r="568" spans="1:11" ht="12" customHeight="1">
      <c r="A568" s="80">
        <v>301</v>
      </c>
      <c r="B568" s="43" t="s">
        <v>361</v>
      </c>
      <c r="C568" s="53">
        <v>1</v>
      </c>
      <c r="D568" s="53">
        <v>3158.75</v>
      </c>
      <c r="E568" s="53"/>
      <c r="F568" s="54">
        <v>947.63</v>
      </c>
      <c r="G568" s="41"/>
      <c r="H568" s="41"/>
      <c r="I568" s="41"/>
      <c r="J568" s="41">
        <f t="shared" si="120"/>
        <v>4106.38</v>
      </c>
      <c r="K568" s="42">
        <f t="shared" si="111"/>
        <v>16425.52</v>
      </c>
    </row>
    <row r="569" spans="1:11" ht="12.75" customHeight="1">
      <c r="A569" s="80">
        <v>302</v>
      </c>
      <c r="B569" s="43" t="s">
        <v>295</v>
      </c>
      <c r="C569" s="53">
        <v>1</v>
      </c>
      <c r="D569" s="53">
        <v>2646.88</v>
      </c>
      <c r="E569" s="53"/>
      <c r="F569" s="54">
        <v>794.06</v>
      </c>
      <c r="G569" s="41"/>
      <c r="H569" s="41"/>
      <c r="I569" s="41"/>
      <c r="J569" s="41">
        <f t="shared" si="120"/>
        <v>3440.94</v>
      </c>
      <c r="K569" s="42">
        <f t="shared" si="111"/>
        <v>13763.76</v>
      </c>
    </row>
    <row r="570" spans="1:11">
      <c r="A570" s="80">
        <v>303</v>
      </c>
      <c r="B570" s="43" t="s">
        <v>362</v>
      </c>
      <c r="C570" s="53">
        <v>5</v>
      </c>
      <c r="D570" s="53">
        <v>2328.5</v>
      </c>
      <c r="E570" s="53"/>
      <c r="F570" s="54">
        <v>3416.42</v>
      </c>
      <c r="G570" s="41">
        <v>1397.1</v>
      </c>
      <c r="H570" s="41"/>
      <c r="I570" s="41"/>
      <c r="J570" s="41">
        <f t="shared" si="120"/>
        <v>16456.02</v>
      </c>
      <c r="K570" s="42">
        <f t="shared" si="111"/>
        <v>65824.08</v>
      </c>
    </row>
    <row r="571" spans="1:11" ht="13.5" customHeight="1">
      <c r="A571" s="80">
        <v>304</v>
      </c>
      <c r="B571" s="43" t="s">
        <v>363</v>
      </c>
      <c r="C571" s="53">
        <v>2.5</v>
      </c>
      <c r="D571" s="53">
        <v>2199.37</v>
      </c>
      <c r="E571" s="53"/>
      <c r="F571" s="54">
        <v>772.32</v>
      </c>
      <c r="G571" s="41"/>
      <c r="H571" s="41"/>
      <c r="I571" s="41"/>
      <c r="J571" s="41">
        <f t="shared" si="120"/>
        <v>6270.744999999999</v>
      </c>
      <c r="K571" s="42">
        <f t="shared" si="111"/>
        <v>25082.979999999996</v>
      </c>
    </row>
    <row r="572" spans="1:11" ht="12.75" customHeight="1">
      <c r="A572" s="80">
        <v>305</v>
      </c>
      <c r="B572" s="43" t="s">
        <v>364</v>
      </c>
      <c r="C572" s="53">
        <v>1.5</v>
      </c>
      <c r="D572" s="53">
        <v>2017.5</v>
      </c>
      <c r="E572" s="53"/>
      <c r="F572" s="54">
        <v>151.31</v>
      </c>
      <c r="G572" s="41"/>
      <c r="H572" s="41"/>
      <c r="I572" s="41"/>
      <c r="J572" s="41">
        <f t="shared" si="120"/>
        <v>3177.56</v>
      </c>
      <c r="K572" s="42">
        <f t="shared" si="111"/>
        <v>12710.24</v>
      </c>
    </row>
    <row r="573" spans="1:11" ht="15" customHeight="1">
      <c r="A573" s="80">
        <v>306</v>
      </c>
      <c r="B573" s="43" t="s">
        <v>163</v>
      </c>
      <c r="C573" s="53">
        <v>3.5</v>
      </c>
      <c r="D573" s="53">
        <v>1671.6</v>
      </c>
      <c r="E573" s="53"/>
      <c r="F573" s="54"/>
      <c r="G573" s="41"/>
      <c r="H573" s="41">
        <v>585.05999999999995</v>
      </c>
      <c r="I573" s="41"/>
      <c r="J573" s="41">
        <f t="shared" si="120"/>
        <v>6435.66</v>
      </c>
      <c r="K573" s="42">
        <f t="shared" si="111"/>
        <v>25742.639999999999</v>
      </c>
    </row>
    <row r="574" spans="1:11" ht="12.75" customHeight="1">
      <c r="A574" s="50"/>
      <c r="B574" s="55" t="s">
        <v>8</v>
      </c>
      <c r="C574" s="51">
        <f>SUM(C567:C573)</f>
        <v>15.5</v>
      </c>
      <c r="D574" s="39">
        <f>(J574-I574-H574-G574-E574-F574)/C574</f>
        <v>2232.8487096774197</v>
      </c>
      <c r="E574" s="51">
        <f t="shared" ref="E574:J574" si="121">SUM(E567:E573)</f>
        <v>0</v>
      </c>
      <c r="F574" s="52">
        <f t="shared" si="121"/>
        <v>6917.47</v>
      </c>
      <c r="G574" s="39">
        <f t="shared" si="121"/>
        <v>1397.1</v>
      </c>
      <c r="H574" s="39">
        <f t="shared" si="121"/>
        <v>585.05999999999995</v>
      </c>
      <c r="I574" s="51">
        <f t="shared" si="121"/>
        <v>0</v>
      </c>
      <c r="J574" s="51">
        <f t="shared" si="121"/>
        <v>43508.785000000003</v>
      </c>
      <c r="K574" s="39">
        <f t="shared" si="111"/>
        <v>174035.14</v>
      </c>
    </row>
    <row r="575" spans="1:11">
      <c r="A575" s="80"/>
      <c r="B575" s="43" t="s">
        <v>156</v>
      </c>
      <c r="C575" s="53">
        <f>C576+C577+C578+G579</f>
        <v>15.5</v>
      </c>
      <c r="D575" s="42">
        <f>(J575-I575-H575-G575-E575-F575)/C575</f>
        <v>2232.8487096774197</v>
      </c>
      <c r="E575" s="53">
        <f>E576+E577+E578+I579</f>
        <v>0</v>
      </c>
      <c r="F575" s="54">
        <f>F576+F577+F578+J579</f>
        <v>6917.4699999999993</v>
      </c>
      <c r="G575" s="53">
        <f>G576+G577+G578+J579</f>
        <v>1397.1</v>
      </c>
      <c r="H575" s="53">
        <f>H576+H577+H578</f>
        <v>585.05999999999995</v>
      </c>
      <c r="I575" s="53">
        <f>I576+I577+I578</f>
        <v>0</v>
      </c>
      <c r="J575" s="53">
        <f>J576+J577+J578</f>
        <v>43508.785000000003</v>
      </c>
      <c r="K575" s="42">
        <f t="shared" si="111"/>
        <v>174035.14</v>
      </c>
    </row>
    <row r="576" spans="1:11">
      <c r="A576" s="80"/>
      <c r="B576" s="83" t="s">
        <v>40</v>
      </c>
      <c r="C576" s="53">
        <f>C567+C568</f>
        <v>2</v>
      </c>
      <c r="D576" s="42">
        <f>(J576-I576-H576-G576-E576-F576)/C576</f>
        <v>2972.25</v>
      </c>
      <c r="E576" s="53">
        <f t="shared" ref="E576:J576" si="122">E567+E568</f>
        <v>0</v>
      </c>
      <c r="F576" s="53">
        <f t="shared" si="122"/>
        <v>1783.3600000000001</v>
      </c>
      <c r="G576" s="53">
        <f t="shared" si="122"/>
        <v>0</v>
      </c>
      <c r="H576" s="53">
        <f t="shared" si="122"/>
        <v>0</v>
      </c>
      <c r="I576" s="53">
        <f t="shared" si="122"/>
        <v>0</v>
      </c>
      <c r="J576" s="53">
        <f t="shared" si="122"/>
        <v>7727.8600000000006</v>
      </c>
      <c r="K576" s="42">
        <f t="shared" si="111"/>
        <v>30911.440000000002</v>
      </c>
    </row>
    <row r="577" spans="1:11">
      <c r="A577" s="80"/>
      <c r="B577" s="123" t="s">
        <v>134</v>
      </c>
      <c r="C577" s="53">
        <f>C569+C570+C571+C572</f>
        <v>10</v>
      </c>
      <c r="D577" s="42">
        <f>(J577-I577-H577-G577-E577-F577)/C577</f>
        <v>2281.4054999999998</v>
      </c>
      <c r="E577" s="53">
        <f t="shared" ref="E577:J577" si="123">E569+E570+E571+E572</f>
        <v>0</v>
      </c>
      <c r="F577" s="53">
        <f t="shared" si="123"/>
        <v>5134.1099999999997</v>
      </c>
      <c r="G577" s="53">
        <f t="shared" si="123"/>
        <v>1397.1</v>
      </c>
      <c r="H577" s="53">
        <f t="shared" si="123"/>
        <v>0</v>
      </c>
      <c r="I577" s="53">
        <f t="shared" si="123"/>
        <v>0</v>
      </c>
      <c r="J577" s="53">
        <f t="shared" si="123"/>
        <v>29345.264999999999</v>
      </c>
      <c r="K577" s="42">
        <f t="shared" si="111"/>
        <v>117381.06</v>
      </c>
    </row>
    <row r="578" spans="1:11" ht="14.25" customHeight="1">
      <c r="A578" s="80"/>
      <c r="B578" s="83" t="s">
        <v>138</v>
      </c>
      <c r="C578" s="53">
        <f>C573</f>
        <v>3.5</v>
      </c>
      <c r="D578" s="42">
        <f>(J578-I578-H578-G578-E578-F578)/C578</f>
        <v>1671.6000000000001</v>
      </c>
      <c r="E578" s="53">
        <f t="shared" ref="E578:J578" si="124">E573</f>
        <v>0</v>
      </c>
      <c r="F578" s="54">
        <f t="shared" si="124"/>
        <v>0</v>
      </c>
      <c r="G578" s="53">
        <f t="shared" si="124"/>
        <v>0</v>
      </c>
      <c r="H578" s="53">
        <f t="shared" si="124"/>
        <v>585.05999999999995</v>
      </c>
      <c r="I578" s="53">
        <f t="shared" si="124"/>
        <v>0</v>
      </c>
      <c r="J578" s="53">
        <f t="shared" si="124"/>
        <v>6435.66</v>
      </c>
      <c r="K578" s="42">
        <f t="shared" si="111"/>
        <v>25742.639999999999</v>
      </c>
    </row>
    <row r="579" spans="1:11" ht="24.75" customHeight="1">
      <c r="A579" s="50"/>
      <c r="B579" s="50" t="s">
        <v>178</v>
      </c>
      <c r="C579" s="51"/>
      <c r="D579" s="51"/>
      <c r="E579" s="51"/>
      <c r="F579" s="52"/>
      <c r="G579" s="51"/>
      <c r="H579" s="51"/>
      <c r="I579" s="51"/>
      <c r="J579" s="51"/>
      <c r="K579" s="42"/>
    </row>
    <row r="580" spans="1:11" ht="11.25" customHeight="1">
      <c r="A580" s="80">
        <v>307</v>
      </c>
      <c r="B580" s="43" t="s">
        <v>292</v>
      </c>
      <c r="C580" s="53">
        <v>1</v>
      </c>
      <c r="D580" s="53">
        <v>3474.62</v>
      </c>
      <c r="E580" s="53"/>
      <c r="F580" s="54">
        <v>1167.47</v>
      </c>
      <c r="G580" s="41">
        <v>416.96</v>
      </c>
      <c r="H580" s="41"/>
      <c r="I580" s="41"/>
      <c r="J580" s="41">
        <f t="shared" ref="J580:J585" si="125">(D580*C580)+(H580+E580+I580+G580+F580)</f>
        <v>5059.05</v>
      </c>
      <c r="K580" s="42">
        <f t="shared" si="111"/>
        <v>20236.2</v>
      </c>
    </row>
    <row r="581" spans="1:11" ht="15" customHeight="1">
      <c r="A581" s="80">
        <v>308</v>
      </c>
      <c r="B581" s="43" t="s">
        <v>365</v>
      </c>
      <c r="C581" s="53">
        <v>1</v>
      </c>
      <c r="D581" s="53">
        <v>2532.5</v>
      </c>
      <c r="E581" s="53"/>
      <c r="F581" s="54">
        <v>850.92</v>
      </c>
      <c r="G581" s="41">
        <v>303.89999999999998</v>
      </c>
      <c r="H581" s="41"/>
      <c r="I581" s="41"/>
      <c r="J581" s="41">
        <f t="shared" si="125"/>
        <v>3687.3199999999997</v>
      </c>
      <c r="K581" s="42">
        <f t="shared" si="111"/>
        <v>14749.279999999999</v>
      </c>
    </row>
    <row r="582" spans="1:11" ht="13.5" customHeight="1">
      <c r="A582" s="80">
        <v>309</v>
      </c>
      <c r="B582" s="43" t="s">
        <v>366</v>
      </c>
      <c r="C582" s="53">
        <v>1</v>
      </c>
      <c r="D582" s="53">
        <v>2646.87</v>
      </c>
      <c r="E582" s="53"/>
      <c r="F582" s="54">
        <v>889.35</v>
      </c>
      <c r="G582" s="41">
        <v>317.63</v>
      </c>
      <c r="H582" s="41"/>
      <c r="I582" s="41"/>
      <c r="J582" s="41">
        <f t="shared" si="125"/>
        <v>3853.85</v>
      </c>
      <c r="K582" s="42">
        <f t="shared" si="111"/>
        <v>15415.4</v>
      </c>
    </row>
    <row r="583" spans="1:11" ht="13.5" customHeight="1">
      <c r="A583" s="80">
        <v>310</v>
      </c>
      <c r="B583" s="43" t="s">
        <v>173</v>
      </c>
      <c r="C583" s="53">
        <v>3</v>
      </c>
      <c r="D583" s="53">
        <v>2276.66</v>
      </c>
      <c r="E583" s="53"/>
      <c r="F583" s="54">
        <v>1842.96</v>
      </c>
      <c r="G583" s="41">
        <v>819.6</v>
      </c>
      <c r="H583" s="41"/>
      <c r="I583" s="41"/>
      <c r="J583" s="41">
        <f t="shared" si="125"/>
        <v>9492.5399999999991</v>
      </c>
      <c r="K583" s="42">
        <f t="shared" si="111"/>
        <v>37970.159999999996</v>
      </c>
    </row>
    <row r="584" spans="1:11" ht="13.5" customHeight="1">
      <c r="A584" s="80">
        <v>311</v>
      </c>
      <c r="B584" s="43" t="s">
        <v>197</v>
      </c>
      <c r="C584" s="53">
        <v>2</v>
      </c>
      <c r="D584" s="53">
        <v>2142.5</v>
      </c>
      <c r="E584" s="53"/>
      <c r="F584" s="54"/>
      <c r="G584" s="41">
        <v>514.20000000000005</v>
      </c>
      <c r="H584" s="41"/>
      <c r="I584" s="41"/>
      <c r="J584" s="41">
        <f t="shared" si="125"/>
        <v>4799.2</v>
      </c>
      <c r="K584" s="42">
        <f t="shared" si="111"/>
        <v>19196.8</v>
      </c>
    </row>
    <row r="585" spans="1:11" ht="12.75" customHeight="1">
      <c r="A585" s="80">
        <v>312</v>
      </c>
      <c r="B585" s="43" t="s">
        <v>164</v>
      </c>
      <c r="C585" s="53">
        <v>1.5</v>
      </c>
      <c r="D585" s="53">
        <v>1671.6</v>
      </c>
      <c r="E585" s="53"/>
      <c r="F585" s="54"/>
      <c r="G585" s="41">
        <v>313.42</v>
      </c>
      <c r="H585" s="41">
        <v>282.08</v>
      </c>
      <c r="I585" s="41"/>
      <c r="J585" s="41">
        <f t="shared" si="125"/>
        <v>3102.8999999999996</v>
      </c>
      <c r="K585" s="42">
        <f t="shared" si="111"/>
        <v>12411.599999999999</v>
      </c>
    </row>
    <row r="586" spans="1:11" ht="12.75" customHeight="1">
      <c r="A586" s="80"/>
      <c r="B586" s="50" t="s">
        <v>231</v>
      </c>
      <c r="C586" s="53"/>
      <c r="D586" s="53"/>
      <c r="E586" s="53"/>
      <c r="F586" s="54"/>
      <c r="G586" s="41"/>
      <c r="H586" s="41"/>
      <c r="I586" s="41"/>
      <c r="J586" s="41"/>
      <c r="K586" s="42"/>
    </row>
    <row r="587" spans="1:11" ht="12.75" customHeight="1">
      <c r="A587" s="80">
        <v>313</v>
      </c>
      <c r="B587" s="83" t="s">
        <v>367</v>
      </c>
      <c r="C587" s="53">
        <v>0.5</v>
      </c>
      <c r="D587" s="53">
        <v>3158.75</v>
      </c>
      <c r="E587" s="53"/>
      <c r="F587" s="54">
        <v>530.66999999999996</v>
      </c>
      <c r="G587" s="53">
        <v>189.52</v>
      </c>
      <c r="H587" s="53"/>
      <c r="I587" s="53"/>
      <c r="J587" s="41">
        <f>(D587*C587)+(H587+E587+I587+G587+F587)</f>
        <v>2299.5650000000001</v>
      </c>
      <c r="K587" s="42">
        <f t="shared" si="111"/>
        <v>9198.26</v>
      </c>
    </row>
    <row r="588" spans="1:11" ht="12" customHeight="1">
      <c r="A588" s="80">
        <v>314</v>
      </c>
      <c r="B588" s="43" t="s">
        <v>368</v>
      </c>
      <c r="C588" s="53">
        <v>2</v>
      </c>
      <c r="D588" s="53">
        <v>2406.25</v>
      </c>
      <c r="E588" s="53"/>
      <c r="F588" s="54">
        <v>1617</v>
      </c>
      <c r="G588" s="41">
        <v>577.5</v>
      </c>
      <c r="H588" s="41"/>
      <c r="I588" s="41"/>
      <c r="J588" s="41">
        <f>(D588*C588)+(H588+E588+I588+G588+F588)</f>
        <v>7007</v>
      </c>
      <c r="K588" s="42">
        <f t="shared" si="111"/>
        <v>28028</v>
      </c>
    </row>
    <row r="589" spans="1:11" ht="12.75" customHeight="1">
      <c r="A589" s="80">
        <v>315</v>
      </c>
      <c r="B589" s="43" t="s">
        <v>340</v>
      </c>
      <c r="C589" s="53">
        <v>0.75</v>
      </c>
      <c r="D589" s="53">
        <v>2406.25</v>
      </c>
      <c r="E589" s="53"/>
      <c r="F589" s="54">
        <v>606.38</v>
      </c>
      <c r="G589" s="41">
        <v>216.56</v>
      </c>
      <c r="H589" s="41"/>
      <c r="I589" s="41"/>
      <c r="J589" s="41">
        <f>(D589*C589)+(H589+E589+I589+G589+F589)</f>
        <v>2627.6275000000001</v>
      </c>
      <c r="K589" s="42">
        <f t="shared" si="111"/>
        <v>10510.51</v>
      </c>
    </row>
    <row r="590" spans="1:11" ht="12.75" customHeight="1">
      <c r="A590" s="80">
        <v>316</v>
      </c>
      <c r="B590" s="43" t="s">
        <v>162</v>
      </c>
      <c r="C590" s="53">
        <v>0.75</v>
      </c>
      <c r="D590" s="53">
        <v>1671.6</v>
      </c>
      <c r="E590" s="53"/>
      <c r="F590" s="54"/>
      <c r="G590" s="41">
        <v>156.71</v>
      </c>
      <c r="H590" s="41">
        <v>141.04</v>
      </c>
      <c r="I590" s="41"/>
      <c r="J590" s="41">
        <f>(D590*C590)+(H590+E590+I590+G590+F590)</f>
        <v>1551.4499999999998</v>
      </c>
      <c r="K590" s="42">
        <f t="shared" si="111"/>
        <v>6205.7999999999993</v>
      </c>
    </row>
    <row r="591" spans="1:11" ht="12.75" customHeight="1">
      <c r="A591" s="50"/>
      <c r="B591" s="55" t="s">
        <v>8</v>
      </c>
      <c r="C591" s="51">
        <f>C580+C581+C582+C583+C584+C585+C587+C588+C589+C590</f>
        <v>13.5</v>
      </c>
      <c r="D591" s="39">
        <f>(J591-I591-H591-G591-E591-F591)/C591</f>
        <v>2350.1209259259258</v>
      </c>
      <c r="E591" s="51">
        <f t="shared" ref="E591:J591" si="126">E580+E581+E582+E583+E584+E585+E587+E588+E589+E590</f>
        <v>0</v>
      </c>
      <c r="F591" s="51">
        <f t="shared" si="126"/>
        <v>7504.75</v>
      </c>
      <c r="G591" s="51">
        <f t="shared" si="126"/>
        <v>3826</v>
      </c>
      <c r="H591" s="51">
        <f t="shared" si="126"/>
        <v>423.12</v>
      </c>
      <c r="I591" s="51">
        <f t="shared" si="126"/>
        <v>0</v>
      </c>
      <c r="J591" s="51">
        <f t="shared" si="126"/>
        <v>43480.502500000002</v>
      </c>
      <c r="K591" s="39">
        <f t="shared" si="111"/>
        <v>173922.01</v>
      </c>
    </row>
    <row r="592" spans="1:11">
      <c r="A592" s="80"/>
      <c r="B592" s="43" t="s">
        <v>179</v>
      </c>
      <c r="C592" s="53">
        <f>C593+C594+C595+G596</f>
        <v>13.5</v>
      </c>
      <c r="D592" s="42">
        <f>(J592-I592-H592-G592-E592-F592)/C592</f>
        <v>2350.1209259259253</v>
      </c>
      <c r="E592" s="53">
        <f>E593+E594+E595+I596</f>
        <v>0</v>
      </c>
      <c r="F592" s="54">
        <f>F593+F594+F595+J596</f>
        <v>7504.75</v>
      </c>
      <c r="G592" s="53">
        <f>G593+G594+G595+J596</f>
        <v>3826</v>
      </c>
      <c r="H592" s="53">
        <f>H593+H594+H595</f>
        <v>423.12</v>
      </c>
      <c r="I592" s="53">
        <f>I593+I594+I595</f>
        <v>0</v>
      </c>
      <c r="J592" s="53">
        <f>J593+J594+J595</f>
        <v>43480.502499999995</v>
      </c>
      <c r="K592" s="42">
        <f t="shared" si="111"/>
        <v>173922.00999999998</v>
      </c>
    </row>
    <row r="593" spans="1:11">
      <c r="A593" s="80"/>
      <c r="B593" s="83" t="s">
        <v>40</v>
      </c>
      <c r="C593" s="53">
        <f>C580+C581+C587</f>
        <v>2.5</v>
      </c>
      <c r="D593" s="42">
        <f>(J593-I593-H593-G593-E593-F593)/C593</f>
        <v>3034.5980000000004</v>
      </c>
      <c r="E593" s="53">
        <f t="shared" ref="E593:J593" si="127">E580+E581+E587</f>
        <v>0</v>
      </c>
      <c r="F593" s="53">
        <f t="shared" si="127"/>
        <v>2549.06</v>
      </c>
      <c r="G593" s="53">
        <f t="shared" si="127"/>
        <v>910.37999999999988</v>
      </c>
      <c r="H593" s="53">
        <f t="shared" si="127"/>
        <v>0</v>
      </c>
      <c r="I593" s="53">
        <f t="shared" si="127"/>
        <v>0</v>
      </c>
      <c r="J593" s="53">
        <f t="shared" si="127"/>
        <v>11045.934999999999</v>
      </c>
      <c r="K593" s="42">
        <f t="shared" si="111"/>
        <v>44183.74</v>
      </c>
    </row>
    <row r="594" spans="1:11">
      <c r="A594" s="80"/>
      <c r="B594" s="123" t="s">
        <v>134</v>
      </c>
      <c r="C594" s="53">
        <f>C582+C583+C584+C588+C589</f>
        <v>8.75</v>
      </c>
      <c r="D594" s="42">
        <f>(J594-I594-H594-G594-E594-F594)/C594</f>
        <v>2329.0328571428568</v>
      </c>
      <c r="E594" s="53">
        <f t="shared" ref="E594:J594" si="128">E582+E583+E584+E588+E589</f>
        <v>0</v>
      </c>
      <c r="F594" s="53">
        <f t="shared" si="128"/>
        <v>4955.6899999999996</v>
      </c>
      <c r="G594" s="53">
        <f t="shared" si="128"/>
        <v>2445.4900000000002</v>
      </c>
      <c r="H594" s="53">
        <f t="shared" si="128"/>
        <v>0</v>
      </c>
      <c r="I594" s="53">
        <f t="shared" si="128"/>
        <v>0</v>
      </c>
      <c r="J594" s="53">
        <f t="shared" si="128"/>
        <v>27780.217499999999</v>
      </c>
      <c r="K594" s="42">
        <f t="shared" si="111"/>
        <v>111120.87</v>
      </c>
    </row>
    <row r="595" spans="1:11">
      <c r="A595" s="80"/>
      <c r="B595" s="83" t="s">
        <v>138</v>
      </c>
      <c r="C595" s="53">
        <f>C585+C590</f>
        <v>2.25</v>
      </c>
      <c r="D595" s="42">
        <f>(J595-I595-H595-G595-E595-F595)/C595</f>
        <v>1671.5999999999997</v>
      </c>
      <c r="E595" s="53">
        <f t="shared" ref="E595:J595" si="129">E585+E590</f>
        <v>0</v>
      </c>
      <c r="F595" s="53">
        <f t="shared" si="129"/>
        <v>0</v>
      </c>
      <c r="G595" s="53">
        <f t="shared" si="129"/>
        <v>470.13</v>
      </c>
      <c r="H595" s="53">
        <f t="shared" si="129"/>
        <v>423.12</v>
      </c>
      <c r="I595" s="53">
        <f t="shared" si="129"/>
        <v>0</v>
      </c>
      <c r="J595" s="53">
        <f t="shared" si="129"/>
        <v>4654.3499999999995</v>
      </c>
      <c r="K595" s="42">
        <f t="shared" si="111"/>
        <v>18617.399999999998</v>
      </c>
    </row>
    <row r="596" spans="1:11" ht="12" customHeight="1">
      <c r="A596" s="50"/>
      <c r="B596" s="50" t="s">
        <v>102</v>
      </c>
      <c r="C596" s="51"/>
      <c r="D596" s="51"/>
      <c r="E596" s="51"/>
      <c r="F596" s="52"/>
      <c r="G596" s="51"/>
      <c r="H596" s="51"/>
      <c r="I596" s="51"/>
      <c r="J596" s="51"/>
      <c r="K596" s="42"/>
    </row>
    <row r="597" spans="1:11" ht="12" customHeight="1">
      <c r="A597" s="80">
        <v>317</v>
      </c>
      <c r="B597" s="43" t="s">
        <v>292</v>
      </c>
      <c r="C597" s="53">
        <v>1</v>
      </c>
      <c r="D597" s="53">
        <v>3039</v>
      </c>
      <c r="E597" s="53"/>
      <c r="F597" s="54">
        <v>303.89999999999998</v>
      </c>
      <c r="G597" s="41"/>
      <c r="H597" s="41"/>
      <c r="I597" s="41"/>
      <c r="J597" s="41">
        <f>(D597*C597)+(H597+E597+I597+G597+F597)</f>
        <v>3342.9</v>
      </c>
      <c r="K597" s="42">
        <f t="shared" si="111"/>
        <v>13371.6</v>
      </c>
    </row>
    <row r="598" spans="1:11">
      <c r="A598" s="80">
        <v>318</v>
      </c>
      <c r="B598" s="43" t="s">
        <v>369</v>
      </c>
      <c r="C598" s="53">
        <v>1.75</v>
      </c>
      <c r="D598" s="53">
        <v>2830.71</v>
      </c>
      <c r="E598" s="53"/>
      <c r="F598" s="54">
        <v>822.38</v>
      </c>
      <c r="G598" s="41"/>
      <c r="H598" s="41"/>
      <c r="I598" s="41"/>
      <c r="J598" s="41">
        <f>(D598*C598)+(H598+E598+I598+G598+F598)</f>
        <v>5776.1225000000004</v>
      </c>
      <c r="K598" s="42">
        <f t="shared" si="111"/>
        <v>23104.49</v>
      </c>
    </row>
    <row r="599" spans="1:11" ht="12" customHeight="1">
      <c r="A599" s="80">
        <v>319</v>
      </c>
      <c r="B599" s="43" t="s">
        <v>328</v>
      </c>
      <c r="C599" s="53">
        <v>1</v>
      </c>
      <c r="D599" s="53">
        <v>2646.88</v>
      </c>
      <c r="E599" s="53"/>
      <c r="F599" s="54">
        <v>794.06</v>
      </c>
      <c r="G599" s="41"/>
      <c r="H599" s="41"/>
      <c r="I599" s="41"/>
      <c r="J599" s="41">
        <f>(D599*C599)+(H599+E599+I599+G599+F599)</f>
        <v>3440.94</v>
      </c>
      <c r="K599" s="42">
        <f t="shared" si="111"/>
        <v>13763.76</v>
      </c>
    </row>
    <row r="600" spans="1:11" ht="12" customHeight="1">
      <c r="A600" s="80">
        <v>320</v>
      </c>
      <c r="B600" s="43" t="s">
        <v>370</v>
      </c>
      <c r="C600" s="53">
        <v>1.75</v>
      </c>
      <c r="D600" s="53">
        <v>2221.7800000000002</v>
      </c>
      <c r="E600" s="53"/>
      <c r="F600" s="54">
        <v>845.07</v>
      </c>
      <c r="G600" s="41"/>
      <c r="H600" s="41"/>
      <c r="I600" s="41"/>
      <c r="J600" s="41">
        <f>(D600*C600)+(H600+E600+I600+G600+F600)</f>
        <v>4733.1850000000004</v>
      </c>
      <c r="K600" s="42">
        <f t="shared" si="111"/>
        <v>18932.740000000002</v>
      </c>
    </row>
    <row r="601" spans="1:11" ht="12" customHeight="1">
      <c r="A601" s="80">
        <v>321</v>
      </c>
      <c r="B601" s="43" t="s">
        <v>164</v>
      </c>
      <c r="C601" s="53">
        <v>0.5</v>
      </c>
      <c r="D601" s="53">
        <v>1671.6</v>
      </c>
      <c r="E601" s="53"/>
      <c r="F601" s="54"/>
      <c r="G601" s="41"/>
      <c r="H601" s="41">
        <v>83.58</v>
      </c>
      <c r="I601" s="41"/>
      <c r="J601" s="41">
        <f>(D601*C601)+(H601+E601+I601+G601+F601)</f>
        <v>919.38</v>
      </c>
      <c r="K601" s="42">
        <f t="shared" si="111"/>
        <v>3677.52</v>
      </c>
    </row>
    <row r="602" spans="1:11" ht="13.5" customHeight="1">
      <c r="A602" s="50"/>
      <c r="B602" s="55" t="s">
        <v>8</v>
      </c>
      <c r="C602" s="51">
        <f>SUM(C597:C601)</f>
        <v>6</v>
      </c>
      <c r="D602" s="39">
        <f>(J602-I602-H602-G602-E602-F602)/C602</f>
        <v>2560.5895833333338</v>
      </c>
      <c r="E602" s="52">
        <f t="shared" ref="E602:J602" si="130">SUM(E597:E601)</f>
        <v>0</v>
      </c>
      <c r="F602" s="52">
        <f t="shared" si="130"/>
        <v>2765.41</v>
      </c>
      <c r="G602" s="52">
        <f t="shared" si="130"/>
        <v>0</v>
      </c>
      <c r="H602" s="39">
        <f t="shared" si="130"/>
        <v>83.58</v>
      </c>
      <c r="I602" s="39">
        <f t="shared" si="130"/>
        <v>0</v>
      </c>
      <c r="J602" s="51">
        <f t="shared" si="130"/>
        <v>18212.527500000004</v>
      </c>
      <c r="K602" s="39">
        <f t="shared" si="111"/>
        <v>72850.110000000015</v>
      </c>
    </row>
    <row r="603" spans="1:11">
      <c r="A603" s="80"/>
      <c r="B603" s="43" t="s">
        <v>157</v>
      </c>
      <c r="C603" s="53">
        <f>C604+C605+C606+G607</f>
        <v>6</v>
      </c>
      <c r="D603" s="42">
        <f>(J603-I603-H603-G603-E603-F603)/C603</f>
        <v>2560.5895833333329</v>
      </c>
      <c r="E603" s="53">
        <f>E604+E605+E606+I607</f>
        <v>0</v>
      </c>
      <c r="F603" s="54">
        <f>F604+F605+F606+J607</f>
        <v>2765.41</v>
      </c>
      <c r="G603" s="53">
        <f>G604+G605+G606+J607</f>
        <v>0</v>
      </c>
      <c r="H603" s="53">
        <f>H604+H605+H606</f>
        <v>83.58</v>
      </c>
      <c r="I603" s="53">
        <f>I604+I605+I606</f>
        <v>0</v>
      </c>
      <c r="J603" s="53">
        <f>J604+J605+J606</f>
        <v>18212.5275</v>
      </c>
      <c r="K603" s="42">
        <f t="shared" si="111"/>
        <v>72850.11</v>
      </c>
    </row>
    <row r="604" spans="1:11">
      <c r="A604" s="80"/>
      <c r="B604" s="83" t="s">
        <v>40</v>
      </c>
      <c r="C604" s="53">
        <f>C597+C598</f>
        <v>2.75</v>
      </c>
      <c r="D604" s="42">
        <f>(J604-I604-H604-G604-E604-F604)/C604</f>
        <v>2906.4518181818185</v>
      </c>
      <c r="E604" s="53">
        <f t="shared" ref="E604:J604" si="131">E597+E598</f>
        <v>0</v>
      </c>
      <c r="F604" s="53">
        <f t="shared" si="131"/>
        <v>1126.28</v>
      </c>
      <c r="G604" s="53">
        <f t="shared" si="131"/>
        <v>0</v>
      </c>
      <c r="H604" s="53">
        <f t="shared" si="131"/>
        <v>0</v>
      </c>
      <c r="I604" s="53">
        <f t="shared" si="131"/>
        <v>0</v>
      </c>
      <c r="J604" s="53">
        <f t="shared" si="131"/>
        <v>9119.0225000000009</v>
      </c>
      <c r="K604" s="42">
        <f t="shared" si="111"/>
        <v>36476.090000000004</v>
      </c>
    </row>
    <row r="605" spans="1:11">
      <c r="A605" s="80"/>
      <c r="B605" s="123" t="s">
        <v>134</v>
      </c>
      <c r="C605" s="53">
        <f>C599+C600</f>
        <v>2.75</v>
      </c>
      <c r="D605" s="42">
        <f>(J605-I605-H605-G605-E605-F605)/C605</f>
        <v>2376.3618181818183</v>
      </c>
      <c r="E605" s="53">
        <f t="shared" ref="E605:J605" si="132">E599+E600</f>
        <v>0</v>
      </c>
      <c r="F605" s="53">
        <f t="shared" si="132"/>
        <v>1639.13</v>
      </c>
      <c r="G605" s="53">
        <f t="shared" si="132"/>
        <v>0</v>
      </c>
      <c r="H605" s="53">
        <f t="shared" si="132"/>
        <v>0</v>
      </c>
      <c r="I605" s="53">
        <f t="shared" si="132"/>
        <v>0</v>
      </c>
      <c r="J605" s="53">
        <f t="shared" si="132"/>
        <v>8174.125</v>
      </c>
      <c r="K605" s="42">
        <f t="shared" si="111"/>
        <v>32696.5</v>
      </c>
    </row>
    <row r="606" spans="1:11">
      <c r="A606" s="80"/>
      <c r="B606" s="83" t="s">
        <v>138</v>
      </c>
      <c r="C606" s="53">
        <f>C601</f>
        <v>0.5</v>
      </c>
      <c r="D606" s="42">
        <f>(J606-I606-H606-G606-E606-F606)/C606</f>
        <v>1671.6</v>
      </c>
      <c r="E606" s="53">
        <f t="shared" ref="E606:J606" si="133">E601</f>
        <v>0</v>
      </c>
      <c r="F606" s="54">
        <f t="shared" si="133"/>
        <v>0</v>
      </c>
      <c r="G606" s="53">
        <f t="shared" si="133"/>
        <v>0</v>
      </c>
      <c r="H606" s="53">
        <f t="shared" si="133"/>
        <v>83.58</v>
      </c>
      <c r="I606" s="53">
        <f t="shared" si="133"/>
        <v>0</v>
      </c>
      <c r="J606" s="53">
        <f t="shared" si="133"/>
        <v>919.38</v>
      </c>
      <c r="K606" s="42">
        <f t="shared" ref="K606:K669" si="134">J606*4</f>
        <v>3677.52</v>
      </c>
    </row>
    <row r="607" spans="1:11" ht="12" customHeight="1">
      <c r="A607" s="50"/>
      <c r="B607" s="50" t="s">
        <v>103</v>
      </c>
      <c r="C607" s="51"/>
      <c r="D607" s="51"/>
      <c r="E607" s="51"/>
      <c r="F607" s="52"/>
      <c r="G607" s="51"/>
      <c r="H607" s="51"/>
      <c r="I607" s="51"/>
      <c r="J607" s="51"/>
      <c r="K607" s="42"/>
    </row>
    <row r="608" spans="1:11">
      <c r="A608" s="80">
        <v>322</v>
      </c>
      <c r="B608" s="43" t="s">
        <v>104</v>
      </c>
      <c r="C608" s="53">
        <v>1.5</v>
      </c>
      <c r="D608" s="53">
        <v>2671.6689999999999</v>
      </c>
      <c r="E608" s="53"/>
      <c r="F608" s="54">
        <v>1346.52</v>
      </c>
      <c r="G608" s="41">
        <v>480.9</v>
      </c>
      <c r="H608" s="41"/>
      <c r="I608" s="41"/>
      <c r="J608" s="41">
        <f>(D608*C608)+(H608+E608+I608+G608+F608)</f>
        <v>5834.9234999999999</v>
      </c>
      <c r="K608" s="42">
        <f t="shared" si="134"/>
        <v>23339.694</v>
      </c>
    </row>
    <row r="609" spans="1:11">
      <c r="A609" s="80">
        <v>323</v>
      </c>
      <c r="B609" s="43" t="s">
        <v>113</v>
      </c>
      <c r="C609" s="53">
        <v>1.5</v>
      </c>
      <c r="D609" s="53">
        <v>2230.415</v>
      </c>
      <c r="E609" s="53"/>
      <c r="F609" s="54">
        <v>644.21</v>
      </c>
      <c r="G609" s="41">
        <v>401.47</v>
      </c>
      <c r="H609" s="41"/>
      <c r="I609" s="41"/>
      <c r="J609" s="41">
        <f>(D609*C609)+(H609+E609+I609+G609+F609)</f>
        <v>4391.3024999999998</v>
      </c>
      <c r="K609" s="42">
        <f t="shared" si="134"/>
        <v>17565.21</v>
      </c>
    </row>
    <row r="610" spans="1:11">
      <c r="A610" s="50"/>
      <c r="B610" s="55" t="s">
        <v>8</v>
      </c>
      <c r="C610" s="51">
        <f>SUM(C608:C609)</f>
        <v>3</v>
      </c>
      <c r="D610" s="39">
        <f>(J610-I610-H610-G610-E610-F610)/C610</f>
        <v>2451.0419999999995</v>
      </c>
      <c r="E610" s="51">
        <f t="shared" ref="E610:J610" si="135">SUM(E608:E609)</f>
        <v>0</v>
      </c>
      <c r="F610" s="51">
        <f t="shared" si="135"/>
        <v>1990.73</v>
      </c>
      <c r="G610" s="51">
        <f t="shared" si="135"/>
        <v>882.37</v>
      </c>
      <c r="H610" s="51">
        <f t="shared" si="135"/>
        <v>0</v>
      </c>
      <c r="I610" s="51">
        <f t="shared" si="135"/>
        <v>0</v>
      </c>
      <c r="J610" s="51">
        <f t="shared" si="135"/>
        <v>10226.225999999999</v>
      </c>
      <c r="K610" s="39">
        <f t="shared" si="134"/>
        <v>40904.903999999995</v>
      </c>
    </row>
    <row r="611" spans="1:11" ht="11.25" customHeight="1">
      <c r="A611" s="50"/>
      <c r="B611" s="38" t="s">
        <v>105</v>
      </c>
      <c r="C611" s="51"/>
      <c r="D611" s="51"/>
      <c r="E611" s="51"/>
      <c r="F611" s="52"/>
      <c r="G611" s="51"/>
      <c r="H611" s="51"/>
      <c r="I611" s="51"/>
      <c r="J611" s="51"/>
      <c r="K611" s="42"/>
    </row>
    <row r="612" spans="1:11">
      <c r="A612" s="80">
        <v>324</v>
      </c>
      <c r="B612" s="43" t="s">
        <v>371</v>
      </c>
      <c r="C612" s="53">
        <v>1</v>
      </c>
      <c r="D612" s="53">
        <v>3158.75</v>
      </c>
      <c r="E612" s="53"/>
      <c r="F612" s="54">
        <v>1061.3399999999999</v>
      </c>
      <c r="G612" s="41">
        <v>379.05</v>
      </c>
      <c r="H612" s="41"/>
      <c r="I612" s="41"/>
      <c r="J612" s="41">
        <f>(D612*C612)+(H612+E612+I612+G612+F612)</f>
        <v>4599.1399999999994</v>
      </c>
      <c r="K612" s="42">
        <f t="shared" si="134"/>
        <v>18396.559999999998</v>
      </c>
    </row>
    <row r="613" spans="1:11">
      <c r="A613" s="80">
        <v>325</v>
      </c>
      <c r="B613" s="43" t="s">
        <v>113</v>
      </c>
      <c r="C613" s="53">
        <v>1</v>
      </c>
      <c r="D613" s="53">
        <v>2142.5</v>
      </c>
      <c r="E613" s="53"/>
      <c r="F613" s="54">
        <v>479.92</v>
      </c>
      <c r="G613" s="41">
        <v>257.10000000000002</v>
      </c>
      <c r="H613" s="41">
        <v>239.96</v>
      </c>
      <c r="I613" s="41"/>
      <c r="J613" s="41">
        <f>(D613*C613)+(H613+E613+I613+G613+F613)</f>
        <v>3119.48</v>
      </c>
      <c r="K613" s="42">
        <f t="shared" si="134"/>
        <v>12477.92</v>
      </c>
    </row>
    <row r="614" spans="1:11" ht="12" customHeight="1">
      <c r="A614" s="80">
        <v>326</v>
      </c>
      <c r="B614" s="43" t="s">
        <v>164</v>
      </c>
      <c r="C614" s="53">
        <v>0.25</v>
      </c>
      <c r="D614" s="53">
        <v>1671.6</v>
      </c>
      <c r="E614" s="53"/>
      <c r="F614" s="54"/>
      <c r="G614" s="41">
        <v>52.23</v>
      </c>
      <c r="H614" s="41">
        <v>47.01</v>
      </c>
      <c r="I614" s="41"/>
      <c r="J614" s="41">
        <f>(D614*C614)+(H614+E614+I614+G614+F614)</f>
        <v>517.14</v>
      </c>
      <c r="K614" s="42">
        <f t="shared" si="134"/>
        <v>2068.56</v>
      </c>
    </row>
    <row r="615" spans="1:11" ht="12" customHeight="1">
      <c r="A615" s="80"/>
      <c r="B615" s="55" t="s">
        <v>8</v>
      </c>
      <c r="C615" s="51">
        <f>SUM(C612:C614)</f>
        <v>2.25</v>
      </c>
      <c r="D615" s="39">
        <f>(J615-I615-H615-G615-E615-F615)/C615</f>
        <v>2541.8444444444435</v>
      </c>
      <c r="E615" s="51"/>
      <c r="F615" s="52">
        <f>SUM(F612:F614)</f>
        <v>1541.26</v>
      </c>
      <c r="G615" s="39">
        <f>SUM(G612:G614)</f>
        <v>688.38000000000011</v>
      </c>
      <c r="H615" s="39">
        <f>SUM(H612:H614)</f>
        <v>286.97000000000003</v>
      </c>
      <c r="I615" s="51"/>
      <c r="J615" s="51">
        <f>SUM(J612:J614)</f>
        <v>8235.7599999999984</v>
      </c>
      <c r="K615" s="39">
        <f t="shared" si="134"/>
        <v>32943.039999999994</v>
      </c>
    </row>
    <row r="616" spans="1:11" ht="12.75" customHeight="1">
      <c r="A616" s="50"/>
      <c r="B616" s="50" t="s">
        <v>106</v>
      </c>
      <c r="C616" s="51"/>
      <c r="D616" s="51"/>
      <c r="E616" s="51"/>
      <c r="F616" s="52"/>
      <c r="G616" s="51"/>
      <c r="H616" s="51"/>
      <c r="I616" s="51"/>
      <c r="J616" s="51"/>
      <c r="K616" s="42"/>
    </row>
    <row r="617" spans="1:11" ht="12" customHeight="1">
      <c r="A617" s="80">
        <v>327</v>
      </c>
      <c r="B617" s="83" t="s">
        <v>342</v>
      </c>
      <c r="C617" s="53">
        <v>0.75</v>
      </c>
      <c r="D617" s="53">
        <v>2646.88</v>
      </c>
      <c r="E617" s="53"/>
      <c r="F617" s="54">
        <v>595.54999999999995</v>
      </c>
      <c r="G617" s="41"/>
      <c r="H617" s="41"/>
      <c r="I617" s="41"/>
      <c r="J617" s="41">
        <f>(D617*C617)+(H617+E617+I617+G617+F617)</f>
        <v>2580.71</v>
      </c>
      <c r="K617" s="42">
        <f t="shared" si="134"/>
        <v>10322.84</v>
      </c>
    </row>
    <row r="618" spans="1:11" ht="24.75" customHeight="1">
      <c r="A618" s="80">
        <v>328</v>
      </c>
      <c r="B618" s="43" t="s">
        <v>229</v>
      </c>
      <c r="C618" s="53">
        <v>1.5</v>
      </c>
      <c r="D618" s="53">
        <v>1671.6</v>
      </c>
      <c r="E618" s="53"/>
      <c r="F618" s="54"/>
      <c r="G618" s="41"/>
      <c r="H618" s="41">
        <v>451.32</v>
      </c>
      <c r="I618" s="41"/>
      <c r="J618" s="41">
        <f>(D618*C618)+(H618+E618+I618+G618+F618)</f>
        <v>2958.72</v>
      </c>
      <c r="K618" s="42">
        <f t="shared" si="134"/>
        <v>11834.88</v>
      </c>
    </row>
    <row r="619" spans="1:11" ht="12" customHeight="1">
      <c r="A619" s="50"/>
      <c r="B619" s="55" t="s">
        <v>8</v>
      </c>
      <c r="C619" s="51">
        <f>SUM(C617:C618)</f>
        <v>2.25</v>
      </c>
      <c r="D619" s="39">
        <f>(J619-I619-H619-G619-E619-F619)/C619</f>
        <v>1996.6933333333336</v>
      </c>
      <c r="E619" s="51"/>
      <c r="F619" s="52">
        <f>SUM(F617:F618)</f>
        <v>595.54999999999995</v>
      </c>
      <c r="G619" s="39"/>
      <c r="H619" s="39">
        <f>SUM(H617:H618)</f>
        <v>451.32</v>
      </c>
      <c r="I619" s="41"/>
      <c r="J619" s="51">
        <f>SUM(J617:J618)</f>
        <v>5539.43</v>
      </c>
      <c r="K619" s="39">
        <f t="shared" si="134"/>
        <v>22157.72</v>
      </c>
    </row>
    <row r="620" spans="1:11" s="17" customFormat="1" ht="14.25" customHeight="1">
      <c r="A620" s="50"/>
      <c r="B620" s="50" t="s">
        <v>379</v>
      </c>
      <c r="C620" s="51"/>
      <c r="D620" s="51"/>
      <c r="E620" s="51"/>
      <c r="F620" s="52"/>
      <c r="G620" s="51"/>
      <c r="H620" s="51"/>
      <c r="I620" s="51"/>
      <c r="J620" s="51"/>
      <c r="K620" s="42"/>
    </row>
    <row r="621" spans="1:11" s="17" customFormat="1" ht="25.5" hidden="1" customHeight="1">
      <c r="A621" s="80">
        <v>360</v>
      </c>
      <c r="B621" s="43" t="s">
        <v>264</v>
      </c>
      <c r="C621" s="53"/>
      <c r="D621" s="53"/>
      <c r="E621" s="53"/>
      <c r="F621" s="54"/>
      <c r="G621" s="41"/>
      <c r="H621" s="41"/>
      <c r="I621" s="41"/>
      <c r="J621" s="41">
        <f>(D621*C621)+(H621+E621+I621+G621+F621)</f>
        <v>0</v>
      </c>
      <c r="K621" s="42">
        <f t="shared" si="134"/>
        <v>0</v>
      </c>
    </row>
    <row r="622" spans="1:11" s="17" customFormat="1" ht="12.75" customHeight="1">
      <c r="A622" s="80">
        <v>329</v>
      </c>
      <c r="B622" s="43" t="s">
        <v>372</v>
      </c>
      <c r="C622" s="53">
        <v>4.75</v>
      </c>
      <c r="D622" s="53">
        <v>2198.02</v>
      </c>
      <c r="E622" s="53">
        <v>748.9</v>
      </c>
      <c r="F622" s="54">
        <v>1471.75</v>
      </c>
      <c r="G622" s="41"/>
      <c r="H622" s="41"/>
      <c r="I622" s="41"/>
      <c r="J622" s="41">
        <f>(D622*C622)+(H622+E622+I622+G622+F622)</f>
        <v>12661.244999999999</v>
      </c>
      <c r="K622" s="42">
        <f t="shared" si="134"/>
        <v>50644.979999999996</v>
      </c>
    </row>
    <row r="623" spans="1:11" s="17" customFormat="1" ht="25.5" hidden="1" customHeight="1">
      <c r="A623" s="80">
        <v>362</v>
      </c>
      <c r="B623" s="43" t="s">
        <v>258</v>
      </c>
      <c r="C623" s="53"/>
      <c r="D623" s="53"/>
      <c r="E623" s="53"/>
      <c r="F623" s="54"/>
      <c r="G623" s="41"/>
      <c r="H623" s="41"/>
      <c r="I623" s="41"/>
      <c r="J623" s="41">
        <f>(D623*C623)+(H623+E623+I623+G623+F623)</f>
        <v>0</v>
      </c>
      <c r="K623" s="42">
        <f t="shared" si="134"/>
        <v>0</v>
      </c>
    </row>
    <row r="624" spans="1:11" s="17" customFormat="1" ht="12" customHeight="1">
      <c r="A624" s="50"/>
      <c r="B624" s="55" t="s">
        <v>8</v>
      </c>
      <c r="C624" s="51">
        <f>C621+C622+C623</f>
        <v>4.75</v>
      </c>
      <c r="D624" s="39">
        <f t="shared" ref="D624:D632" si="136">(J624-I624-H624-G624-E624-F624)/C624</f>
        <v>2198.02</v>
      </c>
      <c r="E624" s="51">
        <f t="shared" ref="E624:J624" si="137">E621+E622+E623</f>
        <v>748.9</v>
      </c>
      <c r="F624" s="51">
        <f t="shared" si="137"/>
        <v>1471.75</v>
      </c>
      <c r="G624" s="51">
        <f t="shared" si="137"/>
        <v>0</v>
      </c>
      <c r="H624" s="51">
        <f t="shared" si="137"/>
        <v>0</v>
      </c>
      <c r="I624" s="51">
        <f t="shared" si="137"/>
        <v>0</v>
      </c>
      <c r="J624" s="51">
        <f t="shared" si="137"/>
        <v>12661.244999999999</v>
      </c>
      <c r="K624" s="39">
        <f t="shared" si="134"/>
        <v>50644.979999999996</v>
      </c>
    </row>
    <row r="625" spans="1:19">
      <c r="A625" s="80"/>
      <c r="B625" s="43" t="s">
        <v>380</v>
      </c>
      <c r="C625" s="53">
        <f>C626+C627+C628</f>
        <v>4.75</v>
      </c>
      <c r="D625" s="42">
        <f t="shared" si="136"/>
        <v>2198.02</v>
      </c>
      <c r="E625" s="53">
        <f t="shared" ref="E625:J625" si="138">E626+E627+E628</f>
        <v>748.9</v>
      </c>
      <c r="F625" s="54">
        <f t="shared" si="138"/>
        <v>1471.75</v>
      </c>
      <c r="G625" s="53">
        <f t="shared" si="138"/>
        <v>0</v>
      </c>
      <c r="H625" s="53">
        <f t="shared" si="138"/>
        <v>0</v>
      </c>
      <c r="I625" s="53">
        <f t="shared" si="138"/>
        <v>0</v>
      </c>
      <c r="J625" s="53">
        <f t="shared" si="138"/>
        <v>12661.244999999999</v>
      </c>
      <c r="K625" s="42">
        <f t="shared" si="134"/>
        <v>50644.979999999996</v>
      </c>
    </row>
    <row r="626" spans="1:19">
      <c r="A626" s="80"/>
      <c r="B626" s="83" t="s">
        <v>40</v>
      </c>
      <c r="C626" s="53"/>
      <c r="D626" s="42"/>
      <c r="E626" s="53"/>
      <c r="F626" s="53"/>
      <c r="G626" s="53"/>
      <c r="H626" s="53"/>
      <c r="I626" s="53"/>
      <c r="J626" s="53"/>
      <c r="K626" s="42"/>
    </row>
    <row r="627" spans="1:19" ht="13.5" customHeight="1">
      <c r="A627" s="80"/>
      <c r="B627" s="123" t="s">
        <v>134</v>
      </c>
      <c r="C627" s="53">
        <f>C621+C622</f>
        <v>4.75</v>
      </c>
      <c r="D627" s="42">
        <f t="shared" si="136"/>
        <v>2198.02</v>
      </c>
      <c r="E627" s="53">
        <f t="shared" ref="E627:J627" si="139">E621+E622</f>
        <v>748.9</v>
      </c>
      <c r="F627" s="53">
        <f t="shared" si="139"/>
        <v>1471.75</v>
      </c>
      <c r="G627" s="53">
        <f t="shared" si="139"/>
        <v>0</v>
      </c>
      <c r="H627" s="53">
        <f t="shared" si="139"/>
        <v>0</v>
      </c>
      <c r="I627" s="53">
        <f t="shared" si="139"/>
        <v>0</v>
      </c>
      <c r="J627" s="53">
        <f t="shared" si="139"/>
        <v>12661.244999999999</v>
      </c>
      <c r="K627" s="42">
        <f t="shared" si="134"/>
        <v>50644.979999999996</v>
      </c>
    </row>
    <row r="628" spans="1:19" ht="12.75" customHeight="1">
      <c r="A628" s="80"/>
      <c r="B628" s="83" t="s">
        <v>138</v>
      </c>
      <c r="C628" s="53"/>
      <c r="D628" s="42"/>
      <c r="E628" s="53"/>
      <c r="F628" s="53"/>
      <c r="G628" s="53"/>
      <c r="H628" s="53"/>
      <c r="I628" s="53"/>
      <c r="J628" s="53"/>
      <c r="K628" s="42"/>
    </row>
    <row r="629" spans="1:19" s="10" customFormat="1" ht="25.5" customHeight="1">
      <c r="A629" s="127"/>
      <c r="B629" s="128" t="s">
        <v>234</v>
      </c>
      <c r="C629" s="65">
        <f>C630+C631+C632+G633</f>
        <v>85.5</v>
      </c>
      <c r="D629" s="129">
        <f t="shared" si="136"/>
        <v>2351.8256842105261</v>
      </c>
      <c r="E629" s="65">
        <f>E630+E631+E632+I633</f>
        <v>748.9</v>
      </c>
      <c r="F629" s="98">
        <f>F630+F631+F632+J633</f>
        <v>44362.34</v>
      </c>
      <c r="G629" s="65">
        <f>G630+G631+G632+J633</f>
        <v>20348.289999999997</v>
      </c>
      <c r="H629" s="65">
        <f>H630+H631+H632</f>
        <v>3513.14</v>
      </c>
      <c r="I629" s="65">
        <f>I630+I631+I632</f>
        <v>0</v>
      </c>
      <c r="J629" s="65">
        <f>J630+J631+J632+J633</f>
        <v>270053.766</v>
      </c>
      <c r="K629" s="129">
        <f t="shared" si="134"/>
        <v>1080215.064</v>
      </c>
      <c r="L629" s="9"/>
      <c r="M629" s="9"/>
      <c r="N629" s="9"/>
      <c r="O629" s="9"/>
      <c r="P629" s="9"/>
      <c r="Q629" s="9"/>
      <c r="R629" s="9"/>
      <c r="S629" s="9"/>
    </row>
    <row r="630" spans="1:19" s="10" customFormat="1" ht="12.75" customHeight="1">
      <c r="A630" s="127"/>
      <c r="B630" s="128" t="s">
        <v>40</v>
      </c>
      <c r="C630" s="65">
        <f>C548+C549+C550+C551+C561+C567+C568+C580+C581+C587+C597+C598+C608+C612</f>
        <v>17.75</v>
      </c>
      <c r="D630" s="129">
        <f t="shared" si="136"/>
        <v>2934.107661971831</v>
      </c>
      <c r="E630" s="65">
        <f t="shared" ref="E630:J630" si="140">E548+E549+E550+E551+E561+E567+E568+E580+E581+E587+E597+E598+E608+E612</f>
        <v>0</v>
      </c>
      <c r="F630" s="65">
        <f t="shared" si="140"/>
        <v>14179.29</v>
      </c>
      <c r="G630" s="65">
        <f t="shared" si="140"/>
        <v>5594.42</v>
      </c>
      <c r="H630" s="65">
        <f t="shared" si="140"/>
        <v>0</v>
      </c>
      <c r="I630" s="65">
        <f t="shared" si="140"/>
        <v>0</v>
      </c>
      <c r="J630" s="65">
        <f t="shared" si="140"/>
        <v>71854.120999999999</v>
      </c>
      <c r="K630" s="129">
        <f t="shared" si="134"/>
        <v>287416.484</v>
      </c>
      <c r="L630" s="9"/>
      <c r="M630" s="9"/>
      <c r="N630" s="9"/>
      <c r="O630" s="9"/>
      <c r="P630" s="9"/>
      <c r="Q630" s="9"/>
      <c r="R630" s="9"/>
      <c r="S630" s="9"/>
    </row>
    <row r="631" spans="1:19" s="10" customFormat="1" ht="13.5" customHeight="1">
      <c r="A631" s="127"/>
      <c r="B631" s="130" t="s">
        <v>134</v>
      </c>
      <c r="C631" s="65">
        <f>C552+C553+C562+C563+C569+C570+C571+C572+C582+C583+C584+C588+C589+C599+C600+C609+C613+C617+C621+C622</f>
        <v>51.5</v>
      </c>
      <c r="D631" s="129">
        <f t="shared" si="136"/>
        <v>2365.7705825242724</v>
      </c>
      <c r="E631" s="65">
        <f t="shared" ref="E631:J631" si="141">E552+E553+E562+E563+E569+E570+E571+E572+E582+E583+E584+E588+E589+E599+E600+E609+E613+E617+E621+E622</f>
        <v>748.9</v>
      </c>
      <c r="F631" s="65">
        <f t="shared" si="141"/>
        <v>30183.049999999996</v>
      </c>
      <c r="G631" s="65">
        <f t="shared" si="141"/>
        <v>12507.679999999998</v>
      </c>
      <c r="H631" s="65">
        <f t="shared" si="141"/>
        <v>239.96</v>
      </c>
      <c r="I631" s="65">
        <f t="shared" si="141"/>
        <v>0</v>
      </c>
      <c r="J631" s="65">
        <f t="shared" si="141"/>
        <v>165516.77499999999</v>
      </c>
      <c r="K631" s="129">
        <f t="shared" si="134"/>
        <v>662067.1</v>
      </c>
      <c r="L631" s="9"/>
      <c r="M631" s="9"/>
      <c r="N631" s="9"/>
      <c r="O631" s="9"/>
      <c r="P631" s="9"/>
      <c r="Q631" s="9"/>
      <c r="R631" s="9"/>
      <c r="S631" s="9"/>
    </row>
    <row r="632" spans="1:19" s="10" customFormat="1" ht="14.25" customHeight="1">
      <c r="A632" s="127"/>
      <c r="B632" s="131" t="s">
        <v>138</v>
      </c>
      <c r="C632" s="65">
        <f>C554+C564+C573+C585+C590+C601+C614+C618+C623</f>
        <v>16.25</v>
      </c>
      <c r="D632" s="129">
        <f t="shared" si="136"/>
        <v>1671.6000000000001</v>
      </c>
      <c r="E632" s="65">
        <f t="shared" ref="E632:J632" si="142">E554+E564+E573+E585+E590+E601+E614+E618+E623</f>
        <v>0</v>
      </c>
      <c r="F632" s="65">
        <f t="shared" si="142"/>
        <v>0</v>
      </c>
      <c r="G632" s="65">
        <f t="shared" si="142"/>
        <v>2246.19</v>
      </c>
      <c r="H632" s="65">
        <f t="shared" si="142"/>
        <v>3273.18</v>
      </c>
      <c r="I632" s="65">
        <f t="shared" si="142"/>
        <v>0</v>
      </c>
      <c r="J632" s="65">
        <f t="shared" si="142"/>
        <v>32682.870000000003</v>
      </c>
      <c r="K632" s="129">
        <f t="shared" si="134"/>
        <v>130731.48000000001</v>
      </c>
      <c r="L632" s="9"/>
      <c r="M632" s="9"/>
      <c r="N632" s="9"/>
      <c r="O632" s="9"/>
      <c r="P632" s="9"/>
      <c r="Q632" s="9"/>
      <c r="R632" s="9"/>
      <c r="S632" s="9"/>
    </row>
    <row r="633" spans="1:19" s="10" customFormat="1" ht="12.75" customHeight="1">
      <c r="A633" s="127"/>
      <c r="B633" s="131" t="s">
        <v>38</v>
      </c>
      <c r="C633" s="132"/>
      <c r="D633" s="129"/>
      <c r="E633" s="65"/>
      <c r="F633" s="98"/>
      <c r="G633" s="65"/>
      <c r="H633" s="65"/>
      <c r="I633" s="65"/>
      <c r="J633" s="65"/>
      <c r="K633" s="42"/>
      <c r="L633" s="9"/>
      <c r="M633" s="9"/>
      <c r="N633" s="9"/>
      <c r="O633" s="9"/>
      <c r="P633" s="9"/>
      <c r="Q633" s="9"/>
      <c r="R633" s="9"/>
      <c r="S633" s="9"/>
    </row>
    <row r="634" spans="1:19" ht="12" customHeight="1">
      <c r="A634" s="114"/>
      <c r="B634" s="86" t="s">
        <v>107</v>
      </c>
      <c r="C634" s="51">
        <f>C134+C152+C284+C349+C541+C629</f>
        <v>626.75</v>
      </c>
      <c r="D634" s="39">
        <f>(J634-I634-H634-G634-E634-F634)/C634</f>
        <v>2279.3726980454726</v>
      </c>
      <c r="E634" s="51">
        <f t="shared" ref="E634:J634" si="143">E134+E152+E284+E349+E541+E629</f>
        <v>35525.590000000004</v>
      </c>
      <c r="F634" s="51">
        <f t="shared" si="143"/>
        <v>246547.91899999999</v>
      </c>
      <c r="G634" s="51">
        <f t="shared" si="143"/>
        <v>49816.75</v>
      </c>
      <c r="H634" s="51">
        <f t="shared" si="143"/>
        <v>32226.19</v>
      </c>
      <c r="I634" s="51">
        <f t="shared" si="143"/>
        <v>11502.54</v>
      </c>
      <c r="J634" s="51">
        <f t="shared" si="143"/>
        <v>1804215.8274999999</v>
      </c>
      <c r="K634" s="39">
        <f t="shared" si="134"/>
        <v>7216863.3099999996</v>
      </c>
    </row>
    <row r="635" spans="1:19" ht="9" hidden="1" customHeight="1">
      <c r="A635" s="114"/>
      <c r="B635" s="86"/>
      <c r="C635" s="39"/>
      <c r="D635" s="39"/>
      <c r="E635" s="39"/>
      <c r="F635" s="40"/>
      <c r="G635" s="60"/>
      <c r="H635" s="60"/>
      <c r="I635" s="39"/>
      <c r="J635" s="39"/>
      <c r="K635" s="39">
        <f t="shared" si="134"/>
        <v>0</v>
      </c>
    </row>
    <row r="636" spans="1:19">
      <c r="A636" s="114"/>
      <c r="B636" s="86" t="s">
        <v>108</v>
      </c>
      <c r="C636" s="51">
        <f>C135+C153+C285+C350+C542+C630</f>
        <v>127</v>
      </c>
      <c r="D636" s="39">
        <f>(J636-I636-H636-G636-E636-F636)/C636</f>
        <v>3082.8877440944884</v>
      </c>
      <c r="E636" s="51">
        <f>E135+E153+E285+E350+E542+E630</f>
        <v>17981.710000000003</v>
      </c>
      <c r="F636" s="52">
        <f t="shared" ref="E636:J637" si="144">F135+F153+F285+F350+F542+F630</f>
        <v>95335.798999999999</v>
      </c>
      <c r="G636" s="51">
        <f t="shared" si="144"/>
        <v>14125.42</v>
      </c>
      <c r="H636" s="51">
        <f t="shared" si="144"/>
        <v>0</v>
      </c>
      <c r="I636" s="51">
        <f t="shared" si="144"/>
        <v>0</v>
      </c>
      <c r="J636" s="51">
        <f t="shared" si="144"/>
        <v>518969.67250000004</v>
      </c>
      <c r="K636" s="39">
        <f t="shared" si="134"/>
        <v>2075878.6900000002</v>
      </c>
    </row>
    <row r="637" spans="1:19" ht="13.5" customHeight="1">
      <c r="A637" s="114"/>
      <c r="B637" s="120" t="s">
        <v>134</v>
      </c>
      <c r="C637" s="51">
        <f>C136+C154+C286+C351+C543+C631</f>
        <v>243.75</v>
      </c>
      <c r="D637" s="39">
        <f>(J637-I637-H637-G637-E637-F637)/C637</f>
        <v>2364.5320820512829</v>
      </c>
      <c r="E637" s="51">
        <f t="shared" si="144"/>
        <v>14752.8</v>
      </c>
      <c r="F637" s="52">
        <f t="shared" si="144"/>
        <v>151212.12</v>
      </c>
      <c r="G637" s="51">
        <f t="shared" si="144"/>
        <v>26779.57</v>
      </c>
      <c r="H637" s="51">
        <f t="shared" si="144"/>
        <v>5260.99</v>
      </c>
      <c r="I637" s="51">
        <f t="shared" si="144"/>
        <v>0</v>
      </c>
      <c r="J637" s="37">
        <f t="shared" si="144"/>
        <v>774360.17500000016</v>
      </c>
      <c r="K637" s="39">
        <f t="shared" si="134"/>
        <v>3097440.7000000007</v>
      </c>
    </row>
    <row r="638" spans="1:19" s="1" customFormat="1" ht="13.5" customHeight="1">
      <c r="A638" s="114"/>
      <c r="B638" s="120" t="s">
        <v>136</v>
      </c>
      <c r="C638" s="51">
        <f>C155+C287+C352+C544+C632</f>
        <v>122.25</v>
      </c>
      <c r="D638" s="39">
        <f>(J638-I638-H638-G638-E638-F638)/C638</f>
        <v>1684.1742331288333</v>
      </c>
      <c r="E638" s="51">
        <f t="shared" ref="E638:J638" si="145">E155+E287+E352+E544+E632</f>
        <v>104.48</v>
      </c>
      <c r="F638" s="52">
        <f t="shared" si="145"/>
        <v>0</v>
      </c>
      <c r="G638" s="51">
        <f t="shared" si="145"/>
        <v>7833.67</v>
      </c>
      <c r="H638" s="51">
        <f t="shared" si="145"/>
        <v>21370.3</v>
      </c>
      <c r="I638" s="51">
        <f t="shared" si="145"/>
        <v>0</v>
      </c>
      <c r="J638" s="51">
        <f t="shared" si="145"/>
        <v>235198.74999999988</v>
      </c>
      <c r="K638" s="39">
        <f t="shared" si="134"/>
        <v>940794.99999999953</v>
      </c>
    </row>
    <row r="639" spans="1:19" ht="12.75" customHeight="1">
      <c r="A639" s="114"/>
      <c r="B639" s="120" t="s">
        <v>137</v>
      </c>
      <c r="C639" s="51">
        <f>C137</f>
        <v>27.25</v>
      </c>
      <c r="D639" s="39">
        <f>(J639-I639-H639-G639-E639-F639)/C639</f>
        <v>2408.0697247706421</v>
      </c>
      <c r="E639" s="51">
        <f t="shared" ref="E639:J639" si="146">E137</f>
        <v>0</v>
      </c>
      <c r="F639" s="52">
        <f t="shared" si="146"/>
        <v>0</v>
      </c>
      <c r="G639" s="51">
        <f t="shared" si="146"/>
        <v>68.44</v>
      </c>
      <c r="H639" s="51">
        <f t="shared" si="146"/>
        <v>87.6</v>
      </c>
      <c r="I639" s="51">
        <f t="shared" si="146"/>
        <v>0</v>
      </c>
      <c r="J639" s="51">
        <f t="shared" si="146"/>
        <v>65775.94</v>
      </c>
      <c r="K639" s="39">
        <f t="shared" si="134"/>
        <v>263103.76</v>
      </c>
    </row>
    <row r="640" spans="1:19" ht="13.5" customHeight="1">
      <c r="A640" s="114"/>
      <c r="B640" s="120" t="s">
        <v>38</v>
      </c>
      <c r="C640" s="51">
        <f>C138+C156</f>
        <v>106.5</v>
      </c>
      <c r="D640" s="39">
        <f>(J640-I640-H640-G640-E640-F640)/C640</f>
        <v>1776.5746478873239</v>
      </c>
      <c r="E640" s="51">
        <f t="shared" ref="E640:J640" si="147">E138+E156</f>
        <v>2686.6</v>
      </c>
      <c r="F640" s="51">
        <f t="shared" si="147"/>
        <v>0</v>
      </c>
      <c r="G640" s="51">
        <f t="shared" si="147"/>
        <v>1009.65</v>
      </c>
      <c r="H640" s="51">
        <f t="shared" si="147"/>
        <v>5507.3000000000011</v>
      </c>
      <c r="I640" s="51">
        <f t="shared" si="147"/>
        <v>11502.54</v>
      </c>
      <c r="J640" s="51">
        <f t="shared" si="147"/>
        <v>209911.28999999998</v>
      </c>
      <c r="K640" s="39">
        <f t="shared" si="134"/>
        <v>839645.15999999992</v>
      </c>
    </row>
    <row r="641" spans="1:11" s="11" customFormat="1" ht="13.5" hidden="1" customHeight="1">
      <c r="A641" s="133" t="s">
        <v>112</v>
      </c>
      <c r="B641" s="134"/>
      <c r="C641" s="107"/>
      <c r="D641" s="99"/>
      <c r="E641" s="105"/>
      <c r="F641" s="99"/>
      <c r="G641" s="99"/>
      <c r="H641" s="105"/>
      <c r="I641" s="105"/>
      <c r="J641" s="135"/>
      <c r="K641" s="42"/>
    </row>
    <row r="642" spans="1:11" s="17" customFormat="1" ht="13.5" hidden="1" customHeight="1">
      <c r="A642" s="81">
        <v>330</v>
      </c>
      <c r="B642" s="43" t="s">
        <v>261</v>
      </c>
      <c r="C642" s="41">
        <v>1.5</v>
      </c>
      <c r="D642" s="41">
        <v>3158.75</v>
      </c>
      <c r="E642" s="57"/>
      <c r="F642" s="41">
        <v>1421.44</v>
      </c>
      <c r="G642" s="41"/>
      <c r="H642" s="41">
        <v>473.81</v>
      </c>
      <c r="I642" s="57"/>
      <c r="J642" s="41">
        <f>(D642*C642)+(E642+I642+G642+F642+H642)</f>
        <v>6633.375</v>
      </c>
      <c r="K642" s="42">
        <f t="shared" si="134"/>
        <v>26533.5</v>
      </c>
    </row>
    <row r="643" spans="1:11" s="17" customFormat="1" ht="13.5" hidden="1" customHeight="1">
      <c r="A643" s="81">
        <v>331</v>
      </c>
      <c r="B643" s="82" t="s">
        <v>186</v>
      </c>
      <c r="C643" s="41">
        <v>2</v>
      </c>
      <c r="D643" s="41">
        <v>2532.5</v>
      </c>
      <c r="E643" s="57"/>
      <c r="F643" s="41"/>
      <c r="G643" s="41"/>
      <c r="H643" s="41"/>
      <c r="I643" s="57"/>
      <c r="J643" s="41">
        <f>(D643*C643)+(E643+I643+G643+F643)</f>
        <v>5065</v>
      </c>
      <c r="K643" s="42">
        <f t="shared" si="134"/>
        <v>20260</v>
      </c>
    </row>
    <row r="644" spans="1:11" s="17" customFormat="1" ht="13.5" hidden="1" customHeight="1">
      <c r="A644" s="81">
        <v>332</v>
      </c>
      <c r="B644" s="82" t="s">
        <v>58</v>
      </c>
      <c r="C644" s="41">
        <v>1</v>
      </c>
      <c r="D644" s="41">
        <v>2017.5</v>
      </c>
      <c r="E644" s="57"/>
      <c r="F644" s="41"/>
      <c r="G644" s="41"/>
      <c r="H644" s="41"/>
      <c r="I644" s="57"/>
      <c r="J644" s="41">
        <f>(D644*C644)+(E644+I644+G644+F644)</f>
        <v>2017.5</v>
      </c>
      <c r="K644" s="42">
        <f t="shared" si="134"/>
        <v>8070</v>
      </c>
    </row>
    <row r="645" spans="1:11" s="17" customFormat="1" ht="13.5" hidden="1" customHeight="1">
      <c r="A645" s="81">
        <v>333</v>
      </c>
      <c r="B645" s="82" t="s">
        <v>248</v>
      </c>
      <c r="C645" s="41">
        <v>2</v>
      </c>
      <c r="D645" s="41">
        <v>2406.25</v>
      </c>
      <c r="E645" s="57"/>
      <c r="F645" s="41">
        <v>1443.76</v>
      </c>
      <c r="G645" s="41"/>
      <c r="H645" s="41"/>
      <c r="I645" s="57"/>
      <c r="J645" s="41">
        <f>(D645*C645)+(E645+I645+G645+F645)</f>
        <v>6256.26</v>
      </c>
      <c r="K645" s="42">
        <f t="shared" si="134"/>
        <v>25025.040000000001</v>
      </c>
    </row>
    <row r="646" spans="1:11" s="17" customFormat="1" ht="13.5" hidden="1" customHeight="1">
      <c r="A646" s="81">
        <v>334</v>
      </c>
      <c r="B646" s="83" t="s">
        <v>161</v>
      </c>
      <c r="C646" s="41">
        <v>1</v>
      </c>
      <c r="D646" s="41">
        <v>1671.6</v>
      </c>
      <c r="E646" s="84"/>
      <c r="F646" s="85"/>
      <c r="G646" s="85"/>
      <c r="H646" s="85">
        <v>167.16</v>
      </c>
      <c r="I646" s="84"/>
      <c r="J646" s="41">
        <f>(D646*C646)+(E646+I646+G646+F646+H646)</f>
        <v>1838.76</v>
      </c>
      <c r="K646" s="42">
        <f t="shared" si="134"/>
        <v>7355.04</v>
      </c>
    </row>
    <row r="647" spans="1:11" s="17" customFormat="1" ht="13.5" hidden="1" customHeight="1">
      <c r="A647" s="81">
        <v>335</v>
      </c>
      <c r="B647" s="43" t="s">
        <v>181</v>
      </c>
      <c r="C647" s="41">
        <v>0.5</v>
      </c>
      <c r="D647" s="41">
        <v>2190</v>
      </c>
      <c r="E647" s="84"/>
      <c r="F647" s="85"/>
      <c r="G647" s="85"/>
      <c r="H647" s="85"/>
      <c r="I647" s="84"/>
      <c r="J647" s="41">
        <f>(D647*C647)+(E647+I647+G647+F647+H647)</f>
        <v>1095</v>
      </c>
      <c r="K647" s="42">
        <f t="shared" si="134"/>
        <v>4380</v>
      </c>
    </row>
    <row r="648" spans="1:11" s="17" customFormat="1" ht="13.5" hidden="1" customHeight="1">
      <c r="A648" s="81"/>
      <c r="B648" s="86" t="s">
        <v>8</v>
      </c>
      <c r="C648" s="39">
        <f>SUM(C642:C647)</f>
        <v>8</v>
      </c>
      <c r="D648" s="39">
        <f>(J648-I648-H648-G648-E648-F648)/C648</f>
        <v>2424.9656249999998</v>
      </c>
      <c r="E648" s="87">
        <f>SUM(E642:E645)</f>
        <v>0</v>
      </c>
      <c r="F648" s="87">
        <f>SUM(F642:F645)</f>
        <v>2865.2</v>
      </c>
      <c r="G648" s="87">
        <f>SUM(G642:G645)</f>
        <v>0</v>
      </c>
      <c r="H648" s="87">
        <f>SUM(H642:H647)</f>
        <v>640.97</v>
      </c>
      <c r="I648" s="87">
        <f>SUM(I642:I645)</f>
        <v>0</v>
      </c>
      <c r="J648" s="39">
        <f>SUM(J642:J647)</f>
        <v>22905.895</v>
      </c>
      <c r="K648" s="39">
        <f t="shared" si="134"/>
        <v>91623.58</v>
      </c>
    </row>
    <row r="649" spans="1:11" s="11" customFormat="1" ht="13.5" hidden="1" customHeight="1">
      <c r="A649" s="136"/>
      <c r="B649" s="137" t="s">
        <v>114</v>
      </c>
      <c r="C649" s="72"/>
      <c r="D649" s="72"/>
      <c r="E649" s="138"/>
      <c r="F649" s="72"/>
      <c r="G649" s="72"/>
      <c r="H649" s="106"/>
      <c r="I649" s="106"/>
      <c r="J649" s="139"/>
      <c r="K649" s="42"/>
    </row>
    <row r="650" spans="1:11" s="89" customFormat="1" ht="13.5" hidden="1" customHeight="1">
      <c r="A650" s="81">
        <v>336</v>
      </c>
      <c r="B650" s="83" t="s">
        <v>414</v>
      </c>
      <c r="C650" s="41">
        <v>0.25</v>
      </c>
      <c r="D650" s="41">
        <v>2950</v>
      </c>
      <c r="E650" s="57"/>
      <c r="F650" s="41">
        <v>221.25</v>
      </c>
      <c r="G650" s="41"/>
      <c r="H650" s="41"/>
      <c r="I650" s="57"/>
      <c r="J650" s="41">
        <f t="shared" ref="J650:J670" si="148">(D650*C650)+(E650+I650+G650+F650+H650)</f>
        <v>958.75</v>
      </c>
      <c r="K650" s="42">
        <f t="shared" si="134"/>
        <v>3835</v>
      </c>
    </row>
    <row r="651" spans="1:11" s="89" customFormat="1" ht="13.5" hidden="1" customHeight="1">
      <c r="A651" s="81">
        <v>337</v>
      </c>
      <c r="B651" s="43" t="s">
        <v>415</v>
      </c>
      <c r="C651" s="41">
        <v>0.5</v>
      </c>
      <c r="D651" s="41">
        <v>3158.75</v>
      </c>
      <c r="E651" s="57"/>
      <c r="F651" s="41">
        <v>473.82</v>
      </c>
      <c r="G651" s="41"/>
      <c r="H651" s="41"/>
      <c r="I651" s="57"/>
      <c r="J651" s="41">
        <f t="shared" si="148"/>
        <v>2053.1950000000002</v>
      </c>
      <c r="K651" s="42">
        <f t="shared" si="134"/>
        <v>8212.7800000000007</v>
      </c>
    </row>
    <row r="652" spans="1:11" s="89" customFormat="1" ht="13.5" hidden="1" customHeight="1">
      <c r="A652" s="81">
        <v>338</v>
      </c>
      <c r="B652" s="43" t="s">
        <v>416</v>
      </c>
      <c r="C652" s="41">
        <v>0.5</v>
      </c>
      <c r="D652" s="41">
        <v>2950</v>
      </c>
      <c r="E652" s="57"/>
      <c r="F652" s="41">
        <v>442.5</v>
      </c>
      <c r="G652" s="41"/>
      <c r="H652" s="41"/>
      <c r="I652" s="57"/>
      <c r="J652" s="41">
        <f t="shared" si="148"/>
        <v>1917.5</v>
      </c>
      <c r="K652" s="42">
        <f t="shared" si="134"/>
        <v>7670</v>
      </c>
    </row>
    <row r="653" spans="1:11" s="89" customFormat="1" ht="13.5" hidden="1" customHeight="1">
      <c r="A653" s="81">
        <v>339</v>
      </c>
      <c r="B653" s="43" t="s">
        <v>253</v>
      </c>
      <c r="C653" s="41">
        <v>0.5</v>
      </c>
      <c r="D653" s="41">
        <v>2741.25</v>
      </c>
      <c r="E653" s="57"/>
      <c r="F653" s="41">
        <v>411.19</v>
      </c>
      <c r="G653" s="41"/>
      <c r="H653" s="41"/>
      <c r="I653" s="57"/>
      <c r="J653" s="41">
        <f t="shared" si="148"/>
        <v>1781.8150000000001</v>
      </c>
      <c r="K653" s="42">
        <f t="shared" si="134"/>
        <v>7127.26</v>
      </c>
    </row>
    <row r="654" spans="1:11" s="89" customFormat="1" ht="13.5" hidden="1" customHeight="1">
      <c r="A654" s="81">
        <v>340</v>
      </c>
      <c r="B654" s="43" t="s">
        <v>408</v>
      </c>
      <c r="C654" s="41">
        <v>0.25</v>
      </c>
      <c r="D654" s="41">
        <v>2532.5</v>
      </c>
      <c r="E654" s="57"/>
      <c r="F654" s="41">
        <v>189.94</v>
      </c>
      <c r="G654" s="41"/>
      <c r="H654" s="41"/>
      <c r="I654" s="57"/>
      <c r="J654" s="41">
        <f t="shared" si="148"/>
        <v>823.06500000000005</v>
      </c>
      <c r="K654" s="42">
        <f t="shared" si="134"/>
        <v>3292.26</v>
      </c>
    </row>
    <row r="655" spans="1:11" s="89" customFormat="1" ht="13.5" hidden="1" customHeight="1">
      <c r="A655" s="81">
        <v>341</v>
      </c>
      <c r="B655" s="43" t="s">
        <v>417</v>
      </c>
      <c r="C655" s="41">
        <v>0.25</v>
      </c>
      <c r="D655" s="41">
        <v>3158.75</v>
      </c>
      <c r="E655" s="57"/>
      <c r="F655" s="41">
        <v>236.91</v>
      </c>
      <c r="G655" s="41"/>
      <c r="H655" s="41"/>
      <c r="I655" s="57"/>
      <c r="J655" s="41">
        <f t="shared" si="148"/>
        <v>1026.5975000000001</v>
      </c>
      <c r="K655" s="42">
        <f t="shared" si="134"/>
        <v>4106.3900000000003</v>
      </c>
    </row>
    <row r="656" spans="1:11" s="89" customFormat="1" ht="13.5" hidden="1" customHeight="1">
      <c r="A656" s="81">
        <v>342</v>
      </c>
      <c r="B656" s="43" t="s">
        <v>418</v>
      </c>
      <c r="C656" s="41">
        <v>0.75</v>
      </c>
      <c r="D656" s="41">
        <v>3019.58</v>
      </c>
      <c r="E656" s="57"/>
      <c r="F656" s="41">
        <v>760.94</v>
      </c>
      <c r="G656" s="41">
        <v>271.76</v>
      </c>
      <c r="H656" s="41"/>
      <c r="I656" s="57"/>
      <c r="J656" s="41">
        <f t="shared" si="148"/>
        <v>3297.3850000000002</v>
      </c>
      <c r="K656" s="42">
        <f t="shared" si="134"/>
        <v>13189.54</v>
      </c>
    </row>
    <row r="657" spans="1:11" s="89" customFormat="1" ht="13.5" hidden="1" customHeight="1">
      <c r="A657" s="81">
        <v>343</v>
      </c>
      <c r="B657" s="43" t="s">
        <v>180</v>
      </c>
      <c r="C657" s="41">
        <v>0.25</v>
      </c>
      <c r="D657" s="41">
        <v>2741.25</v>
      </c>
      <c r="E657" s="57"/>
      <c r="F657" s="41">
        <v>153.51</v>
      </c>
      <c r="G657" s="41">
        <v>82.23</v>
      </c>
      <c r="H657" s="41"/>
      <c r="I657" s="57"/>
      <c r="J657" s="41">
        <f t="shared" si="148"/>
        <v>921.05250000000001</v>
      </c>
      <c r="K657" s="42">
        <f t="shared" si="134"/>
        <v>3684.21</v>
      </c>
    </row>
    <row r="658" spans="1:11" s="89" customFormat="1" ht="13.5" hidden="1" customHeight="1">
      <c r="A658" s="81">
        <v>344</v>
      </c>
      <c r="B658" s="43" t="s">
        <v>409</v>
      </c>
      <c r="C658" s="41">
        <v>0.5</v>
      </c>
      <c r="D658" s="41">
        <v>2636.88</v>
      </c>
      <c r="E658" s="57"/>
      <c r="F658" s="41">
        <v>295.33</v>
      </c>
      <c r="G658" s="41">
        <v>158.21</v>
      </c>
      <c r="H658" s="41"/>
      <c r="I658" s="57"/>
      <c r="J658" s="41">
        <f t="shared" si="148"/>
        <v>1771.98</v>
      </c>
      <c r="K658" s="42">
        <f t="shared" si="134"/>
        <v>7087.92</v>
      </c>
    </row>
    <row r="659" spans="1:11" s="89" customFormat="1" ht="13.5" hidden="1" customHeight="1">
      <c r="A659" s="81">
        <v>345</v>
      </c>
      <c r="B659" s="43" t="s">
        <v>410</v>
      </c>
      <c r="C659" s="41">
        <v>0.25</v>
      </c>
      <c r="D659" s="41">
        <v>2532.5</v>
      </c>
      <c r="E659" s="57"/>
      <c r="F659" s="41">
        <v>212.73</v>
      </c>
      <c r="G659" s="41">
        <v>75.97</v>
      </c>
      <c r="H659" s="41"/>
      <c r="I659" s="57"/>
      <c r="J659" s="41">
        <f t="shared" si="148"/>
        <v>921.82500000000005</v>
      </c>
      <c r="K659" s="42">
        <f t="shared" si="134"/>
        <v>3687.3</v>
      </c>
    </row>
    <row r="660" spans="1:11" s="89" customFormat="1" ht="13.5" hidden="1" customHeight="1">
      <c r="A660" s="81">
        <v>346</v>
      </c>
      <c r="B660" s="43" t="s">
        <v>411</v>
      </c>
      <c r="C660" s="41">
        <v>0.25</v>
      </c>
      <c r="D660" s="41">
        <v>2406.25</v>
      </c>
      <c r="E660" s="57"/>
      <c r="F660" s="41">
        <v>202.13</v>
      </c>
      <c r="G660" s="41">
        <v>72.180000000000007</v>
      </c>
      <c r="H660" s="41"/>
      <c r="I660" s="57"/>
      <c r="J660" s="41">
        <f t="shared" si="148"/>
        <v>875.87249999999995</v>
      </c>
      <c r="K660" s="42">
        <f t="shared" si="134"/>
        <v>3503.49</v>
      </c>
    </row>
    <row r="661" spans="1:11" s="89" customFormat="1" ht="13.5" hidden="1" customHeight="1">
      <c r="A661" s="81">
        <v>347</v>
      </c>
      <c r="B661" s="43" t="s">
        <v>385</v>
      </c>
      <c r="C661" s="41">
        <v>0.25</v>
      </c>
      <c r="D661" s="41">
        <v>2532.5</v>
      </c>
      <c r="E661" s="57"/>
      <c r="F661" s="41">
        <v>235.52</v>
      </c>
      <c r="G661" s="41">
        <v>151.94999999999999</v>
      </c>
      <c r="H661" s="41"/>
      <c r="I661" s="57"/>
      <c r="J661" s="41">
        <f t="shared" si="148"/>
        <v>1020.595</v>
      </c>
      <c r="K661" s="42">
        <f t="shared" si="134"/>
        <v>4082.38</v>
      </c>
    </row>
    <row r="662" spans="1:11" s="89" customFormat="1" ht="13.5" hidden="1" customHeight="1">
      <c r="A662" s="81">
        <v>348</v>
      </c>
      <c r="B662" s="43" t="s">
        <v>419</v>
      </c>
      <c r="C662" s="41">
        <v>0.25</v>
      </c>
      <c r="D662" s="41">
        <v>3366.25</v>
      </c>
      <c r="E662" s="57"/>
      <c r="F662" s="41">
        <v>168.31</v>
      </c>
      <c r="G662" s="41"/>
      <c r="H662" s="41"/>
      <c r="I662" s="57"/>
      <c r="J662" s="41">
        <f t="shared" si="148"/>
        <v>1009.8724999999999</v>
      </c>
      <c r="K662" s="42">
        <f t="shared" si="134"/>
        <v>4039.49</v>
      </c>
    </row>
    <row r="663" spans="1:11" s="89" customFormat="1" ht="13.5" hidden="1" customHeight="1">
      <c r="A663" s="81">
        <v>349</v>
      </c>
      <c r="B663" s="43" t="s">
        <v>420</v>
      </c>
      <c r="C663" s="41">
        <v>0.25</v>
      </c>
      <c r="D663" s="41">
        <v>3158.75</v>
      </c>
      <c r="E663" s="57"/>
      <c r="F663" s="41">
        <v>236.91</v>
      </c>
      <c r="G663" s="41"/>
      <c r="H663" s="41"/>
      <c r="I663" s="57"/>
      <c r="J663" s="41">
        <f t="shared" si="148"/>
        <v>1026.5975000000001</v>
      </c>
      <c r="K663" s="42">
        <f t="shared" si="134"/>
        <v>4106.3900000000003</v>
      </c>
    </row>
    <row r="664" spans="1:11" s="89" customFormat="1" ht="13.5" hidden="1" customHeight="1">
      <c r="A664" s="81">
        <v>350</v>
      </c>
      <c r="B664" s="43" t="s">
        <v>421</v>
      </c>
      <c r="C664" s="53">
        <v>0.25</v>
      </c>
      <c r="D664" s="53">
        <v>3158.75</v>
      </c>
      <c r="E664" s="41"/>
      <c r="F664" s="41">
        <v>157.94</v>
      </c>
      <c r="G664" s="41"/>
      <c r="H664" s="41"/>
      <c r="I664" s="41"/>
      <c r="J664" s="41">
        <f t="shared" si="148"/>
        <v>947.62750000000005</v>
      </c>
      <c r="K664" s="42">
        <f t="shared" si="134"/>
        <v>3790.51</v>
      </c>
    </row>
    <row r="665" spans="1:11" s="89" customFormat="1" ht="13.5" hidden="1" customHeight="1">
      <c r="A665" s="81">
        <v>351</v>
      </c>
      <c r="B665" s="43" t="s">
        <v>422</v>
      </c>
      <c r="C665" s="41">
        <v>0.25</v>
      </c>
      <c r="D665" s="41">
        <v>3158.75</v>
      </c>
      <c r="E665" s="57"/>
      <c r="F665" s="41">
        <v>157.94</v>
      </c>
      <c r="G665" s="41"/>
      <c r="H665" s="41"/>
      <c r="I665" s="57"/>
      <c r="J665" s="41">
        <f t="shared" si="148"/>
        <v>947.62750000000005</v>
      </c>
      <c r="K665" s="42">
        <f t="shared" si="134"/>
        <v>3790.51</v>
      </c>
    </row>
    <row r="666" spans="1:11" s="89" customFormat="1" ht="13.5" hidden="1" customHeight="1">
      <c r="A666" s="81">
        <v>352</v>
      </c>
      <c r="B666" s="43" t="s">
        <v>412</v>
      </c>
      <c r="C666" s="41">
        <v>0.25</v>
      </c>
      <c r="D666" s="41">
        <v>2406.25</v>
      </c>
      <c r="E666" s="57"/>
      <c r="F666" s="41">
        <v>180.47</v>
      </c>
      <c r="G666" s="41"/>
      <c r="H666" s="41"/>
      <c r="I666" s="57"/>
      <c r="J666" s="41">
        <f t="shared" si="148"/>
        <v>782.03250000000003</v>
      </c>
      <c r="K666" s="42">
        <f t="shared" si="134"/>
        <v>3128.13</v>
      </c>
    </row>
    <row r="667" spans="1:11" s="89" customFormat="1" ht="13.5" hidden="1" customHeight="1">
      <c r="A667" s="81">
        <v>353</v>
      </c>
      <c r="B667" s="43" t="s">
        <v>262</v>
      </c>
      <c r="C667" s="53">
        <v>1.5</v>
      </c>
      <c r="D667" s="53">
        <v>2385.41</v>
      </c>
      <c r="E667" s="41"/>
      <c r="F667" s="41">
        <v>1161.1400000000001</v>
      </c>
      <c r="G667" s="41">
        <v>718.12</v>
      </c>
      <c r="H667" s="41"/>
      <c r="I667" s="41"/>
      <c r="J667" s="41">
        <f t="shared" si="148"/>
        <v>5457.375</v>
      </c>
      <c r="K667" s="42">
        <f t="shared" si="134"/>
        <v>21829.5</v>
      </c>
    </row>
    <row r="668" spans="1:11" s="11" customFormat="1" ht="13.5" hidden="1" customHeight="1">
      <c r="A668" s="81">
        <v>354</v>
      </c>
      <c r="B668" s="43" t="s">
        <v>423</v>
      </c>
      <c r="C668" s="41">
        <v>1</v>
      </c>
      <c r="D668" s="41">
        <v>2281.25</v>
      </c>
      <c r="E668" s="41"/>
      <c r="F668" s="41">
        <v>282.88</v>
      </c>
      <c r="G668" s="41">
        <v>547.5</v>
      </c>
      <c r="H668" s="41"/>
      <c r="I668" s="41"/>
      <c r="J668" s="41">
        <f t="shared" si="148"/>
        <v>3111.63</v>
      </c>
      <c r="K668" s="42">
        <f t="shared" si="134"/>
        <v>12446.52</v>
      </c>
    </row>
    <row r="669" spans="1:11" s="11" customFormat="1" ht="13.5" hidden="1" customHeight="1">
      <c r="A669" s="81">
        <v>355</v>
      </c>
      <c r="B669" s="83" t="s">
        <v>424</v>
      </c>
      <c r="C669" s="41">
        <v>0.25</v>
      </c>
      <c r="D669" s="41">
        <v>2281.25</v>
      </c>
      <c r="E669" s="57"/>
      <c r="F669" s="41">
        <v>171.09</v>
      </c>
      <c r="G669" s="41"/>
      <c r="H669" s="41"/>
      <c r="I669" s="57"/>
      <c r="J669" s="41">
        <f t="shared" si="148"/>
        <v>741.40250000000003</v>
      </c>
      <c r="K669" s="42">
        <f t="shared" si="134"/>
        <v>2965.61</v>
      </c>
    </row>
    <row r="670" spans="1:11" s="11" customFormat="1" ht="13.5" hidden="1" customHeight="1">
      <c r="A670" s="81">
        <v>356</v>
      </c>
      <c r="B670" s="88" t="s">
        <v>413</v>
      </c>
      <c r="C670" s="41">
        <v>0.5</v>
      </c>
      <c r="D670" s="41">
        <v>1671.6</v>
      </c>
      <c r="E670" s="41"/>
      <c r="F670" s="41"/>
      <c r="G670" s="41">
        <v>104.47</v>
      </c>
      <c r="H670" s="41">
        <v>94.02</v>
      </c>
      <c r="I670" s="41"/>
      <c r="J670" s="41">
        <f t="shared" si="148"/>
        <v>1034.29</v>
      </c>
      <c r="K670" s="42">
        <f t="shared" ref="K670:K690" si="149">J670*4</f>
        <v>4137.16</v>
      </c>
    </row>
    <row r="671" spans="1:11" s="11" customFormat="1" ht="13.5" hidden="1" customHeight="1">
      <c r="A671" s="114"/>
      <c r="B671" s="121" t="s">
        <v>8</v>
      </c>
      <c r="C671" s="39">
        <f>SUM(C650:C670)</f>
        <v>9</v>
      </c>
      <c r="D671" s="39">
        <f>(J671-I671-H671-G671-E671-F671)/C671</f>
        <v>2644.3586111111113</v>
      </c>
      <c r="E671" s="39"/>
      <c r="F671" s="39">
        <f>SUM(F650:F670)</f>
        <v>6352.4500000000007</v>
      </c>
      <c r="G671" s="39">
        <f>SUM(G650:G670)</f>
        <v>2182.39</v>
      </c>
      <c r="H671" s="39">
        <f>SUM(H650:H670)</f>
        <v>94.02</v>
      </c>
      <c r="I671" s="39"/>
      <c r="J671" s="39">
        <f>SUM(J650:J670)</f>
        <v>32428.087500000001</v>
      </c>
      <c r="K671" s="39">
        <f t="shared" si="149"/>
        <v>129712.35</v>
      </c>
    </row>
    <row r="672" spans="1:11" s="11" customFormat="1" ht="13.5" hidden="1" customHeight="1">
      <c r="A672" s="114"/>
      <c r="B672" s="90" t="s">
        <v>38</v>
      </c>
      <c r="C672" s="39"/>
      <c r="D672" s="39"/>
      <c r="E672" s="39"/>
      <c r="F672" s="39"/>
      <c r="G672" s="39"/>
      <c r="H672" s="39"/>
      <c r="I672" s="39"/>
      <c r="J672" s="39"/>
      <c r="K672" s="42"/>
    </row>
    <row r="673" spans="1:11" s="11" customFormat="1" ht="13.5" hidden="1" customHeight="1">
      <c r="A673" s="81">
        <v>357</v>
      </c>
      <c r="B673" s="43" t="s">
        <v>425</v>
      </c>
      <c r="C673" s="41">
        <v>1</v>
      </c>
      <c r="D673" s="41">
        <v>2056.8000000000002</v>
      </c>
      <c r="E673" s="41"/>
      <c r="F673" s="41"/>
      <c r="G673" s="41"/>
      <c r="H673" s="39"/>
      <c r="I673" s="39"/>
      <c r="J673" s="41">
        <f>(D673*C673)+(E673+I673+G673+F673+H673)</f>
        <v>2056.8000000000002</v>
      </c>
      <c r="K673" s="42">
        <f t="shared" si="149"/>
        <v>8227.2000000000007</v>
      </c>
    </row>
    <row r="674" spans="1:11" s="11" customFormat="1" ht="13.5" hidden="1" customHeight="1">
      <c r="A674" s="81">
        <v>358</v>
      </c>
      <c r="B674" s="43" t="s">
        <v>426</v>
      </c>
      <c r="C674" s="41">
        <v>0.5</v>
      </c>
      <c r="D674" s="41">
        <v>2310</v>
      </c>
      <c r="E674" s="41"/>
      <c r="F674" s="41"/>
      <c r="G674" s="41"/>
      <c r="H674" s="39"/>
      <c r="I674" s="39"/>
      <c r="J674" s="41">
        <f>(D674*C674)+(E674+I674+G674+F674+H674)</f>
        <v>1155</v>
      </c>
      <c r="K674" s="42">
        <f t="shared" si="149"/>
        <v>4620</v>
      </c>
    </row>
    <row r="675" spans="1:11" s="11" customFormat="1" ht="13.5" hidden="1" customHeight="1">
      <c r="A675" s="81">
        <v>359</v>
      </c>
      <c r="B675" s="83" t="s">
        <v>427</v>
      </c>
      <c r="C675" s="41">
        <v>0.75</v>
      </c>
      <c r="D675" s="41">
        <v>1816.8</v>
      </c>
      <c r="E675" s="41"/>
      <c r="F675" s="41"/>
      <c r="G675" s="41"/>
      <c r="H675" s="39"/>
      <c r="I675" s="39"/>
      <c r="J675" s="41">
        <f>(D675*C675)+(E675+I675+G675+F675+H675)</f>
        <v>1362.6</v>
      </c>
      <c r="K675" s="42">
        <f t="shared" si="149"/>
        <v>5450.4</v>
      </c>
    </row>
    <row r="676" spans="1:11" s="11" customFormat="1" ht="13.5" hidden="1" customHeight="1">
      <c r="A676" s="114"/>
      <c r="B676" s="121" t="s">
        <v>8</v>
      </c>
      <c r="C676" s="39">
        <f>SUM(C673:C675)</f>
        <v>2.25</v>
      </c>
      <c r="D676" s="39">
        <f>(J676-I676-H676-G676-E676-F676)/C676</f>
        <v>2033.0666666666666</v>
      </c>
      <c r="E676" s="39"/>
      <c r="F676" s="39"/>
      <c r="G676" s="39"/>
      <c r="H676" s="39"/>
      <c r="I676" s="39"/>
      <c r="J676" s="39">
        <f>SUM(J673:J675)</f>
        <v>4574.3999999999996</v>
      </c>
      <c r="K676" s="39">
        <f t="shared" si="149"/>
        <v>18297.599999999999</v>
      </c>
    </row>
    <row r="677" spans="1:11" s="11" customFormat="1" ht="13.5" hidden="1" customHeight="1">
      <c r="A677" s="114"/>
      <c r="B677" s="55"/>
      <c r="C677" s="51"/>
      <c r="D677" s="39"/>
      <c r="E677" s="51"/>
      <c r="F677" s="51"/>
      <c r="G677" s="51"/>
      <c r="H677" s="51"/>
      <c r="I677" s="51"/>
      <c r="J677" s="39"/>
      <c r="K677" s="42"/>
    </row>
    <row r="678" spans="1:11" s="11" customFormat="1" ht="13.5" hidden="1" customHeight="1">
      <c r="A678" s="140"/>
      <c r="B678" s="141" t="s">
        <v>115</v>
      </c>
      <c r="C678" s="40">
        <f>C679+C680+C681+C683+C682</f>
        <v>19.25</v>
      </c>
      <c r="D678" s="40">
        <f t="shared" ref="D678:D683" si="150">(J678-I678-H678-G678-E678-F678)/C678</f>
        <v>2481.7325974025975</v>
      </c>
      <c r="E678" s="40">
        <f t="shared" ref="E678:J678" si="151">E679+E680+E681+E683+E682</f>
        <v>0</v>
      </c>
      <c r="F678" s="40">
        <f t="shared" si="151"/>
        <v>9217.65</v>
      </c>
      <c r="G678" s="40">
        <f t="shared" si="151"/>
        <v>2182.39</v>
      </c>
      <c r="H678" s="40">
        <f t="shared" si="151"/>
        <v>734.99</v>
      </c>
      <c r="I678" s="40">
        <f t="shared" si="151"/>
        <v>0</v>
      </c>
      <c r="J678" s="40">
        <f t="shared" si="151"/>
        <v>59908.3825</v>
      </c>
      <c r="K678" s="39">
        <f t="shared" si="149"/>
        <v>239633.53</v>
      </c>
    </row>
    <row r="679" spans="1:11" s="11" customFormat="1" ht="13.5" hidden="1" customHeight="1">
      <c r="A679" s="140"/>
      <c r="B679" s="141" t="s">
        <v>116</v>
      </c>
      <c r="C679" s="40">
        <f>C642+C643+C650+C651+C652+C653+C654+C655+C656+C657+C658+C659+C660+C661+C662+C663+C664+C665+C666</f>
        <v>9.25</v>
      </c>
      <c r="D679" s="40">
        <f t="shared" si="150"/>
        <v>2847.22972972973</v>
      </c>
      <c r="E679" s="40">
        <f t="shared" ref="E679:J679" si="152">E642+E643+E650+E651+E652+E653+E654+E655+E656+E657+E658+E659+E660+E661+E662+E663+E664+E665+E666</f>
        <v>0</v>
      </c>
      <c r="F679" s="40">
        <f t="shared" si="152"/>
        <v>6158.78</v>
      </c>
      <c r="G679" s="40">
        <f t="shared" si="152"/>
        <v>812.30000000000018</v>
      </c>
      <c r="H679" s="40">
        <f t="shared" si="152"/>
        <v>473.81</v>
      </c>
      <c r="I679" s="40">
        <f t="shared" si="152"/>
        <v>0</v>
      </c>
      <c r="J679" s="40">
        <f t="shared" si="152"/>
        <v>33781.764999999999</v>
      </c>
      <c r="K679" s="39">
        <f t="shared" si="149"/>
        <v>135127.06</v>
      </c>
    </row>
    <row r="680" spans="1:11" s="11" customFormat="1" ht="13.5" hidden="1" customHeight="1">
      <c r="A680" s="140"/>
      <c r="B680" s="141" t="s">
        <v>135</v>
      </c>
      <c r="C680" s="40">
        <f>C644+C645+C667+C668+C669</f>
        <v>5.75</v>
      </c>
      <c r="D680" s="40">
        <f t="shared" si="150"/>
        <v>2306.0308695652175</v>
      </c>
      <c r="E680" s="40">
        <f t="shared" ref="E680:J680" si="153">E644+E645+E667+E668+E669</f>
        <v>0</v>
      </c>
      <c r="F680" s="40">
        <f t="shared" si="153"/>
        <v>3058.8700000000003</v>
      </c>
      <c r="G680" s="40">
        <f t="shared" si="153"/>
        <v>1265.6199999999999</v>
      </c>
      <c r="H680" s="40">
        <f t="shared" si="153"/>
        <v>0</v>
      </c>
      <c r="I680" s="40">
        <f t="shared" si="153"/>
        <v>0</v>
      </c>
      <c r="J680" s="40">
        <f t="shared" si="153"/>
        <v>17584.1675</v>
      </c>
      <c r="K680" s="39">
        <f t="shared" si="149"/>
        <v>70336.67</v>
      </c>
    </row>
    <row r="681" spans="1:11" s="11" customFormat="1" ht="13.5" hidden="1" customHeight="1">
      <c r="A681" s="140"/>
      <c r="B681" s="141" t="s">
        <v>117</v>
      </c>
      <c r="C681" s="40">
        <f>C646+C670</f>
        <v>1.5</v>
      </c>
      <c r="D681" s="40">
        <f t="shared" si="150"/>
        <v>1671.6000000000004</v>
      </c>
      <c r="E681" s="40">
        <f t="shared" ref="E681:J681" si="154">E646+E670</f>
        <v>0</v>
      </c>
      <c r="F681" s="40">
        <f t="shared" si="154"/>
        <v>0</v>
      </c>
      <c r="G681" s="40">
        <f t="shared" si="154"/>
        <v>104.47</v>
      </c>
      <c r="H681" s="40">
        <f t="shared" si="154"/>
        <v>261.18</v>
      </c>
      <c r="I681" s="40">
        <f t="shared" si="154"/>
        <v>0</v>
      </c>
      <c r="J681" s="40">
        <f t="shared" si="154"/>
        <v>2873.05</v>
      </c>
      <c r="K681" s="39">
        <f t="shared" si="149"/>
        <v>11492.2</v>
      </c>
    </row>
    <row r="682" spans="1:11" s="11" customFormat="1" ht="13.5" hidden="1" customHeight="1">
      <c r="A682" s="140"/>
      <c r="B682" s="141" t="s">
        <v>249</v>
      </c>
      <c r="C682" s="40">
        <f>C647+C673+C674</f>
        <v>2</v>
      </c>
      <c r="D682" s="40">
        <f t="shared" si="150"/>
        <v>2153.4</v>
      </c>
      <c r="E682" s="40">
        <f t="shared" ref="E682:J682" si="155">E647+E673+E674</f>
        <v>0</v>
      </c>
      <c r="F682" s="40">
        <f t="shared" si="155"/>
        <v>0</v>
      </c>
      <c r="G682" s="40">
        <f t="shared" si="155"/>
        <v>0</v>
      </c>
      <c r="H682" s="40">
        <f t="shared" si="155"/>
        <v>0</v>
      </c>
      <c r="I682" s="40">
        <f t="shared" si="155"/>
        <v>0</v>
      </c>
      <c r="J682" s="40">
        <f t="shared" si="155"/>
        <v>4306.8</v>
      </c>
      <c r="K682" s="39">
        <f t="shared" si="149"/>
        <v>17227.2</v>
      </c>
    </row>
    <row r="683" spans="1:11" s="11" customFormat="1" ht="15" hidden="1" customHeight="1">
      <c r="A683" s="140"/>
      <c r="B683" s="141" t="s">
        <v>118</v>
      </c>
      <c r="C683" s="40">
        <f>C675</f>
        <v>0.75</v>
      </c>
      <c r="D683" s="40">
        <f t="shared" si="150"/>
        <v>1816.8</v>
      </c>
      <c r="E683" s="40">
        <f t="shared" ref="E683:J683" si="156">E675</f>
        <v>0</v>
      </c>
      <c r="F683" s="40">
        <f t="shared" si="156"/>
        <v>0</v>
      </c>
      <c r="G683" s="40">
        <f t="shared" si="156"/>
        <v>0</v>
      </c>
      <c r="H683" s="40">
        <f t="shared" si="156"/>
        <v>0</v>
      </c>
      <c r="I683" s="40">
        <f t="shared" si="156"/>
        <v>0</v>
      </c>
      <c r="J683" s="40">
        <f t="shared" si="156"/>
        <v>1362.6</v>
      </c>
      <c r="K683" s="39">
        <f t="shared" si="149"/>
        <v>5450.4</v>
      </c>
    </row>
    <row r="684" spans="1:11" s="11" customFormat="1" ht="12" hidden="1" customHeight="1">
      <c r="A684" s="142"/>
      <c r="B684" s="143" t="s">
        <v>386</v>
      </c>
      <c r="C684" s="100">
        <f>C687+C688+C689+C690+C686</f>
        <v>646</v>
      </c>
      <c r="D684" s="101">
        <f>(J684-I684-H684-G684-E684-F684)/C684</f>
        <v>2285.4027724458206</v>
      </c>
      <c r="E684" s="100">
        <f t="shared" ref="E684:J684" si="157">E687+E688+E689+E690+E686</f>
        <v>35525.589999999997</v>
      </c>
      <c r="F684" s="100">
        <f t="shared" si="157"/>
        <v>255765.56899999999</v>
      </c>
      <c r="G684" s="100">
        <f t="shared" si="157"/>
        <v>51999.140000000007</v>
      </c>
      <c r="H684" s="100">
        <f t="shared" si="157"/>
        <v>32961.18</v>
      </c>
      <c r="I684" s="100">
        <f t="shared" si="157"/>
        <v>11502.54</v>
      </c>
      <c r="J684" s="100">
        <f t="shared" si="157"/>
        <v>1864124.21</v>
      </c>
      <c r="K684" s="101">
        <f t="shared" si="149"/>
        <v>7456496.8399999999</v>
      </c>
    </row>
    <row r="685" spans="1:11" s="11" customFormat="1" ht="9" hidden="1" customHeight="1">
      <c r="A685" s="142"/>
      <c r="B685" s="143"/>
      <c r="C685" s="101"/>
      <c r="D685" s="101"/>
      <c r="E685" s="101"/>
      <c r="F685" s="101"/>
      <c r="G685" s="144"/>
      <c r="H685" s="144"/>
      <c r="I685" s="101"/>
      <c r="J685" s="101"/>
      <c r="K685" s="101">
        <f t="shared" si="149"/>
        <v>0</v>
      </c>
    </row>
    <row r="686" spans="1:11" s="11" customFormat="1" hidden="1">
      <c r="A686" s="142"/>
      <c r="B686" s="143" t="s">
        <v>108</v>
      </c>
      <c r="C686" s="100">
        <f>C636+C679</f>
        <v>136.25</v>
      </c>
      <c r="D686" s="101">
        <f>(J686-I686-H686-G686-E686-F686)/C686</f>
        <v>3066.8889431192661</v>
      </c>
      <c r="E686" s="100">
        <f t="shared" ref="E686:J690" si="158">E636+E679</f>
        <v>17981.710000000003</v>
      </c>
      <c r="F686" s="100">
        <f t="shared" si="158"/>
        <v>101494.579</v>
      </c>
      <c r="G686" s="100">
        <f t="shared" si="158"/>
        <v>14937.720000000001</v>
      </c>
      <c r="H686" s="100">
        <f t="shared" si="158"/>
        <v>473.81</v>
      </c>
      <c r="I686" s="100">
        <f t="shared" si="158"/>
        <v>0</v>
      </c>
      <c r="J686" s="100">
        <f t="shared" si="158"/>
        <v>552751.4375</v>
      </c>
      <c r="K686" s="101">
        <f t="shared" si="149"/>
        <v>2211005.75</v>
      </c>
    </row>
    <row r="687" spans="1:11" s="11" customFormat="1" ht="13.5" hidden="1" customHeight="1">
      <c r="A687" s="142"/>
      <c r="B687" s="145" t="s">
        <v>134</v>
      </c>
      <c r="C687" s="100">
        <f>C637+C680</f>
        <v>249.5</v>
      </c>
      <c r="D687" s="101">
        <f>(J687-I687-H687-G687-E687-F687)/C687</f>
        <v>2363.1838577154317</v>
      </c>
      <c r="E687" s="100">
        <f t="shared" si="158"/>
        <v>14752.8</v>
      </c>
      <c r="F687" s="100">
        <f t="shared" si="158"/>
        <v>154270.99</v>
      </c>
      <c r="G687" s="100">
        <f t="shared" si="158"/>
        <v>28045.19</v>
      </c>
      <c r="H687" s="100">
        <f t="shared" si="158"/>
        <v>5260.99</v>
      </c>
      <c r="I687" s="100">
        <f t="shared" si="158"/>
        <v>0</v>
      </c>
      <c r="J687" s="100">
        <f t="shared" si="158"/>
        <v>791944.34250000014</v>
      </c>
      <c r="K687" s="101">
        <f t="shared" si="149"/>
        <v>3167777.3700000006</v>
      </c>
    </row>
    <row r="688" spans="1:11" s="11" customFormat="1" ht="13.5" hidden="1" customHeight="1">
      <c r="A688" s="142"/>
      <c r="B688" s="145" t="s">
        <v>136</v>
      </c>
      <c r="C688" s="100">
        <f>C638+C681</f>
        <v>123.75</v>
      </c>
      <c r="D688" s="101">
        <f>(J688-I688-H688-G688-E688-F688)/C688</f>
        <v>1684.0218181818168</v>
      </c>
      <c r="E688" s="100">
        <f t="shared" si="158"/>
        <v>104.48</v>
      </c>
      <c r="F688" s="100">
        <f t="shared" si="158"/>
        <v>0</v>
      </c>
      <c r="G688" s="100">
        <f t="shared" si="158"/>
        <v>7938.14</v>
      </c>
      <c r="H688" s="100">
        <f t="shared" si="158"/>
        <v>21631.48</v>
      </c>
      <c r="I688" s="100">
        <f t="shared" si="158"/>
        <v>0</v>
      </c>
      <c r="J688" s="100">
        <f t="shared" si="158"/>
        <v>238071.79999999987</v>
      </c>
      <c r="K688" s="101">
        <f t="shared" si="149"/>
        <v>952287.19999999949</v>
      </c>
    </row>
    <row r="689" spans="1:12" s="11" customFormat="1" ht="12.75" hidden="1" customHeight="1">
      <c r="A689" s="142"/>
      <c r="B689" s="145" t="s">
        <v>137</v>
      </c>
      <c r="C689" s="100">
        <f>C639+C682</f>
        <v>29.25</v>
      </c>
      <c r="D689" s="101">
        <f>(J689-I689-H689-G689-E689-F689)/C689</f>
        <v>2390.6564102564103</v>
      </c>
      <c r="E689" s="100">
        <f t="shared" si="158"/>
        <v>0</v>
      </c>
      <c r="F689" s="100">
        <f t="shared" si="158"/>
        <v>0</v>
      </c>
      <c r="G689" s="100">
        <f t="shared" si="158"/>
        <v>68.44</v>
      </c>
      <c r="H689" s="100">
        <f t="shared" si="158"/>
        <v>87.6</v>
      </c>
      <c r="I689" s="100">
        <f t="shared" si="158"/>
        <v>0</v>
      </c>
      <c r="J689" s="100">
        <f t="shared" si="158"/>
        <v>70082.740000000005</v>
      </c>
      <c r="K689" s="101">
        <f t="shared" si="149"/>
        <v>280330.96000000002</v>
      </c>
    </row>
    <row r="690" spans="1:12" s="11" customFormat="1" ht="13.5" hidden="1" customHeight="1">
      <c r="A690" s="142"/>
      <c r="B690" s="145" t="s">
        <v>38</v>
      </c>
      <c r="C690" s="100">
        <f>C640+C683</f>
        <v>107.25</v>
      </c>
      <c r="D690" s="101">
        <f>(J690-I690-H690-G690-E690-F690)/C690</f>
        <v>1776.8559440559438</v>
      </c>
      <c r="E690" s="100">
        <f t="shared" si="158"/>
        <v>2686.6</v>
      </c>
      <c r="F690" s="100">
        <f t="shared" si="158"/>
        <v>0</v>
      </c>
      <c r="G690" s="100">
        <f t="shared" si="158"/>
        <v>1009.65</v>
      </c>
      <c r="H690" s="100">
        <f t="shared" si="158"/>
        <v>5507.3000000000011</v>
      </c>
      <c r="I690" s="100">
        <f t="shared" si="158"/>
        <v>11502.54</v>
      </c>
      <c r="J690" s="100">
        <f t="shared" si="158"/>
        <v>211273.88999999998</v>
      </c>
      <c r="K690" s="101">
        <f t="shared" si="149"/>
        <v>845095.55999999994</v>
      </c>
    </row>
    <row r="691" spans="1:12" s="11" customFormat="1" ht="13.5" hidden="1" customHeight="1">
      <c r="A691" s="146"/>
      <c r="B691" s="71" t="s">
        <v>428</v>
      </c>
      <c r="C691" s="66"/>
      <c r="D691" s="72"/>
      <c r="E691" s="66"/>
      <c r="F691" s="66"/>
      <c r="G691" s="66"/>
      <c r="H691" s="66"/>
      <c r="I691" s="66"/>
      <c r="J691" s="66"/>
      <c r="K691" s="72"/>
    </row>
    <row r="692" spans="1:12" s="11" customFormat="1" ht="13.5" hidden="1" customHeight="1">
      <c r="A692" s="146"/>
      <c r="B692" s="71"/>
      <c r="C692" s="66"/>
      <c r="D692" s="72"/>
      <c r="E692" s="66"/>
      <c r="F692" s="66"/>
      <c r="G692" s="66"/>
      <c r="H692" s="66"/>
      <c r="I692" s="66"/>
      <c r="J692" s="66"/>
      <c r="K692" s="72"/>
    </row>
    <row r="693" spans="1:12" s="11" customFormat="1" ht="13.5" customHeight="1">
      <c r="A693" s="146"/>
      <c r="B693" s="71"/>
      <c r="C693" s="66"/>
      <c r="D693" s="72"/>
      <c r="E693" s="66"/>
      <c r="F693" s="66"/>
      <c r="G693" s="66"/>
      <c r="H693" s="66"/>
      <c r="I693" s="66"/>
      <c r="J693" s="66"/>
      <c r="K693" s="72"/>
    </row>
    <row r="694" spans="1:12" s="17" customFormat="1" ht="13.5" customHeight="1">
      <c r="A694" s="146"/>
      <c r="B694" s="71"/>
      <c r="C694" s="66"/>
      <c r="D694" s="72"/>
      <c r="E694" s="66"/>
      <c r="F694" s="66"/>
      <c r="G694" s="66"/>
      <c r="H694" s="66"/>
      <c r="I694" s="66"/>
      <c r="J694" s="66"/>
      <c r="K694" s="72"/>
    </row>
    <row r="695" spans="1:12" s="17" customFormat="1">
      <c r="A695" s="147"/>
      <c r="B695" s="73" t="s">
        <v>192</v>
      </c>
      <c r="C695" s="74"/>
      <c r="D695" s="75"/>
      <c r="E695" s="67"/>
      <c r="F695" s="76"/>
      <c r="G695" s="67"/>
      <c r="H695" s="67"/>
      <c r="I695" s="67"/>
      <c r="J695" s="75" t="s">
        <v>174</v>
      </c>
      <c r="K695" s="148"/>
    </row>
    <row r="696" spans="1:12" s="17" customFormat="1">
      <c r="A696" s="147"/>
      <c r="B696" s="73" t="s">
        <v>109</v>
      </c>
      <c r="C696" s="74"/>
      <c r="D696" s="75"/>
      <c r="E696" s="67"/>
      <c r="F696" s="76"/>
      <c r="G696" s="67"/>
      <c r="H696" s="67"/>
      <c r="I696" s="67"/>
      <c r="J696" s="75"/>
      <c r="K696" s="148"/>
    </row>
    <row r="697" spans="1:12">
      <c r="A697" s="147"/>
      <c r="B697" s="73" t="s">
        <v>110</v>
      </c>
      <c r="C697" s="74"/>
      <c r="D697" s="75"/>
      <c r="E697" s="67"/>
      <c r="F697" s="76"/>
      <c r="G697" s="67"/>
      <c r="H697" s="67"/>
      <c r="I697" s="67"/>
      <c r="J697" s="75" t="s">
        <v>111</v>
      </c>
    </row>
    <row r="698" spans="1:12" s="4" customFormat="1" ht="15" customHeight="1">
      <c r="A698" s="146"/>
      <c r="B698" s="133" t="s">
        <v>237</v>
      </c>
      <c r="C698" s="109"/>
      <c r="D698" s="134"/>
      <c r="E698" s="68"/>
      <c r="F698" s="102"/>
      <c r="G698" s="68"/>
      <c r="H698" s="68"/>
      <c r="I698" s="68"/>
      <c r="J698" s="134"/>
      <c r="K698" s="148"/>
      <c r="L698" s="1"/>
    </row>
    <row r="699" spans="1:12" s="4" customFormat="1" ht="12.75" customHeight="1">
      <c r="A699" s="17"/>
      <c r="B699" s="7"/>
      <c r="C699" s="69"/>
      <c r="D699" s="16"/>
      <c r="E699" s="17"/>
      <c r="F699" s="103"/>
      <c r="G699" s="17"/>
      <c r="H699" s="17"/>
      <c r="I699" s="17"/>
      <c r="J699" s="16"/>
      <c r="K699" s="148"/>
      <c r="L699" s="1"/>
    </row>
    <row r="700" spans="1:12" s="4" customFormat="1">
      <c r="A700" s="17"/>
      <c r="B700" s="7"/>
      <c r="C700" s="69"/>
      <c r="D700" s="16"/>
      <c r="E700" s="17"/>
      <c r="F700" s="103"/>
      <c r="G700" s="17"/>
      <c r="H700" s="17"/>
      <c r="I700" s="17"/>
      <c r="J700" s="16"/>
      <c r="K700" s="148"/>
      <c r="L700" s="1"/>
    </row>
    <row r="701" spans="1:12" s="4" customFormat="1">
      <c r="A701" s="17"/>
      <c r="B701" s="7"/>
      <c r="C701" s="69"/>
      <c r="D701" s="16"/>
      <c r="E701" s="17"/>
      <c r="F701" s="103"/>
      <c r="G701" s="17"/>
      <c r="H701" s="17"/>
      <c r="I701" s="17"/>
      <c r="J701" s="16"/>
      <c r="K701" s="148"/>
      <c r="L701" s="1"/>
    </row>
    <row r="702" spans="1:12" s="4" customFormat="1">
      <c r="A702" s="17"/>
      <c r="B702" s="7"/>
      <c r="C702" s="69"/>
      <c r="D702" s="16"/>
      <c r="E702" s="17"/>
      <c r="F702" s="70"/>
      <c r="G702" s="17"/>
      <c r="H702" s="17"/>
      <c r="I702" s="17"/>
      <c r="J702" s="16"/>
      <c r="K702" s="148"/>
      <c r="L702" s="1"/>
    </row>
    <row r="703" spans="1:12" s="4" customFormat="1">
      <c r="A703" s="17"/>
      <c r="B703" s="7"/>
      <c r="C703" s="69"/>
      <c r="D703" s="16"/>
      <c r="E703" s="17"/>
      <c r="F703" s="70"/>
      <c r="G703" s="17"/>
      <c r="H703" s="17"/>
      <c r="I703" s="17"/>
      <c r="J703" s="16"/>
      <c r="K703" s="148"/>
      <c r="L703" s="1"/>
    </row>
    <row r="704" spans="1:12" s="4" customFormat="1">
      <c r="A704" s="17"/>
      <c r="B704" s="7"/>
      <c r="C704" s="69"/>
      <c r="D704" s="16"/>
      <c r="E704" s="17"/>
      <c r="F704" s="70"/>
      <c r="G704" s="17"/>
      <c r="H704" s="17"/>
      <c r="I704" s="17"/>
      <c r="J704" s="16"/>
      <c r="K704" s="148"/>
      <c r="L704" s="1"/>
    </row>
    <row r="705" spans="1:12" s="4" customFormat="1">
      <c r="A705" s="17"/>
      <c r="B705" s="7"/>
      <c r="C705" s="69"/>
      <c r="D705" s="16"/>
      <c r="E705" s="17"/>
      <c r="F705" s="70"/>
      <c r="G705" s="17"/>
      <c r="H705" s="17"/>
      <c r="I705" s="17"/>
      <c r="J705" s="16"/>
      <c r="K705" s="148"/>
      <c r="L705" s="1"/>
    </row>
    <row r="706" spans="1:12" s="4" customFormat="1">
      <c r="A706" s="17"/>
      <c r="B706" s="7"/>
      <c r="C706" s="69"/>
      <c r="D706" s="16"/>
      <c r="E706" s="17"/>
      <c r="F706" s="70"/>
      <c r="G706" s="17"/>
      <c r="H706" s="17"/>
      <c r="I706" s="17"/>
      <c r="J706" s="16"/>
      <c r="K706" s="148"/>
      <c r="L706" s="1"/>
    </row>
    <row r="707" spans="1:12" s="4" customFormat="1">
      <c r="A707" s="17"/>
      <c r="B707" s="7"/>
      <c r="C707" s="69"/>
      <c r="D707" s="16"/>
      <c r="E707" s="17"/>
      <c r="F707" s="70"/>
      <c r="G707" s="17"/>
      <c r="H707" s="17"/>
      <c r="I707" s="17"/>
      <c r="J707" s="16"/>
      <c r="K707" s="148"/>
      <c r="L707" s="1"/>
    </row>
    <row r="708" spans="1:12" s="4" customFormat="1">
      <c r="A708" s="17"/>
      <c r="B708" s="7"/>
      <c r="C708" s="69"/>
      <c r="D708" s="16"/>
      <c r="E708" s="17"/>
      <c r="F708" s="70"/>
      <c r="G708" s="17"/>
      <c r="H708" s="17"/>
      <c r="I708" s="17"/>
      <c r="J708" s="16"/>
      <c r="K708" s="148"/>
      <c r="L708" s="1"/>
    </row>
    <row r="709" spans="1:12" s="4" customFormat="1">
      <c r="A709" s="17"/>
      <c r="B709" s="7"/>
      <c r="C709" s="69"/>
      <c r="D709" s="16"/>
      <c r="E709" s="17"/>
      <c r="F709" s="70"/>
      <c r="G709" s="17"/>
      <c r="H709" s="17"/>
      <c r="I709" s="17"/>
      <c r="J709" s="16"/>
      <c r="K709" s="148"/>
      <c r="L709" s="1"/>
    </row>
    <row r="710" spans="1:12" s="4" customFormat="1">
      <c r="A710" s="17"/>
      <c r="B710" s="7"/>
      <c r="C710" s="69"/>
      <c r="D710" s="16"/>
      <c r="E710" s="17"/>
      <c r="F710" s="70"/>
      <c r="G710" s="17"/>
      <c r="H710" s="17"/>
      <c r="I710" s="17"/>
      <c r="J710" s="16"/>
      <c r="K710" s="148"/>
      <c r="L710" s="1"/>
    </row>
    <row r="711" spans="1:12" s="4" customFormat="1">
      <c r="A711" s="17"/>
      <c r="B711" s="7"/>
      <c r="C711" s="69"/>
      <c r="D711" s="16"/>
      <c r="E711" s="17"/>
      <c r="F711" s="70"/>
      <c r="G711" s="17"/>
      <c r="H711" s="17"/>
      <c r="I711" s="17"/>
      <c r="J711" s="16"/>
      <c r="K711" s="148"/>
      <c r="L711" s="1"/>
    </row>
    <row r="712" spans="1:12" s="4" customFormat="1">
      <c r="A712" s="17"/>
      <c r="B712" s="7"/>
      <c r="C712" s="69"/>
      <c r="D712" s="16"/>
      <c r="E712" s="17"/>
      <c r="F712" s="70"/>
      <c r="G712" s="17"/>
      <c r="H712" s="17"/>
      <c r="I712" s="17"/>
      <c r="J712" s="16"/>
      <c r="K712" s="148"/>
      <c r="L712" s="1"/>
    </row>
    <row r="713" spans="1:12" s="4" customFormat="1">
      <c r="A713" s="17"/>
      <c r="B713" s="7"/>
      <c r="C713" s="69"/>
      <c r="D713" s="16"/>
      <c r="E713" s="17"/>
      <c r="F713" s="70"/>
      <c r="G713" s="17"/>
      <c r="H713" s="17"/>
      <c r="I713" s="17"/>
      <c r="J713" s="16"/>
      <c r="K713" s="148"/>
      <c r="L713" s="1"/>
    </row>
    <row r="714" spans="1:12" s="4" customFormat="1">
      <c r="A714" s="17"/>
      <c r="B714" s="7"/>
      <c r="C714" s="69"/>
      <c r="D714" s="16"/>
      <c r="E714" s="17"/>
      <c r="F714" s="70"/>
      <c r="G714" s="17"/>
      <c r="H714" s="17"/>
      <c r="I714" s="17"/>
      <c r="J714" s="16"/>
      <c r="K714" s="148"/>
      <c r="L714" s="1"/>
    </row>
    <row r="715" spans="1:12" s="4" customFormat="1">
      <c r="A715" s="17"/>
      <c r="B715" s="7"/>
      <c r="C715" s="69"/>
      <c r="D715" s="16"/>
      <c r="E715" s="17"/>
      <c r="F715" s="70"/>
      <c r="G715" s="17"/>
      <c r="H715" s="17"/>
      <c r="I715" s="17"/>
      <c r="J715" s="16"/>
      <c r="K715" s="148"/>
      <c r="L715" s="1"/>
    </row>
    <row r="716" spans="1:12" s="4" customFormat="1">
      <c r="A716" s="17"/>
      <c r="B716" s="7"/>
      <c r="C716" s="69"/>
      <c r="D716" s="16"/>
      <c r="E716" s="17"/>
      <c r="F716" s="70"/>
      <c r="G716" s="17"/>
      <c r="H716" s="17"/>
      <c r="I716" s="17"/>
      <c r="J716" s="16"/>
      <c r="K716" s="148"/>
      <c r="L716" s="1"/>
    </row>
    <row r="717" spans="1:12" s="4" customFormat="1">
      <c r="A717" s="17"/>
      <c r="B717" s="7"/>
      <c r="C717" s="69"/>
      <c r="D717" s="16"/>
      <c r="E717" s="17"/>
      <c r="F717" s="70"/>
      <c r="G717" s="17"/>
      <c r="H717" s="17"/>
      <c r="I717" s="17"/>
      <c r="J717" s="16"/>
      <c r="K717" s="148"/>
      <c r="L717" s="1"/>
    </row>
    <row r="718" spans="1:12" s="4" customFormat="1">
      <c r="A718" s="17"/>
      <c r="B718" s="7"/>
      <c r="C718" s="69"/>
      <c r="D718" s="16"/>
      <c r="E718" s="17"/>
      <c r="F718" s="70"/>
      <c r="G718" s="17"/>
      <c r="H718" s="17"/>
      <c r="I718" s="17"/>
      <c r="J718" s="16"/>
      <c r="K718" s="148"/>
      <c r="L718" s="1"/>
    </row>
    <row r="719" spans="1:12" s="4" customFormat="1">
      <c r="A719" s="17"/>
      <c r="B719" s="7"/>
      <c r="C719" s="69"/>
      <c r="D719" s="16"/>
      <c r="E719" s="17"/>
      <c r="F719" s="70"/>
      <c r="G719" s="17"/>
      <c r="H719" s="17"/>
      <c r="I719" s="17"/>
      <c r="J719" s="16"/>
      <c r="K719" s="148"/>
      <c r="L719" s="1"/>
    </row>
    <row r="720" spans="1:12" s="4" customFormat="1">
      <c r="A720" s="17"/>
      <c r="B720" s="7"/>
      <c r="C720" s="69"/>
      <c r="D720" s="16"/>
      <c r="E720" s="17"/>
      <c r="F720" s="70"/>
      <c r="G720" s="17"/>
      <c r="H720" s="17"/>
      <c r="I720" s="17"/>
      <c r="J720" s="16"/>
      <c r="K720" s="148"/>
      <c r="L720" s="1"/>
    </row>
    <row r="721" spans="1:12" s="4" customFormat="1">
      <c r="A721" s="17"/>
      <c r="B721" s="7"/>
      <c r="C721" s="69"/>
      <c r="D721" s="16"/>
      <c r="E721" s="17"/>
      <c r="F721" s="70"/>
      <c r="G721" s="17"/>
      <c r="H721" s="17"/>
      <c r="I721" s="17"/>
      <c r="J721" s="16"/>
      <c r="K721" s="148"/>
      <c r="L721" s="1"/>
    </row>
    <row r="722" spans="1:12" s="4" customFormat="1">
      <c r="A722" s="17"/>
      <c r="B722" s="7"/>
      <c r="C722" s="69"/>
      <c r="D722" s="16"/>
      <c r="E722" s="17"/>
      <c r="F722" s="70"/>
      <c r="G722" s="17"/>
      <c r="H722" s="17"/>
      <c r="I722" s="17"/>
      <c r="J722" s="16"/>
      <c r="K722" s="148"/>
      <c r="L722" s="1"/>
    </row>
    <row r="723" spans="1:12" s="4" customFormat="1">
      <c r="A723" s="17"/>
      <c r="B723" s="7"/>
      <c r="C723" s="69"/>
      <c r="D723" s="16"/>
      <c r="E723" s="17"/>
      <c r="F723" s="70"/>
      <c r="G723" s="17"/>
      <c r="H723" s="17"/>
      <c r="I723" s="17"/>
      <c r="J723" s="16"/>
      <c r="K723" s="148"/>
      <c r="L723" s="1"/>
    </row>
    <row r="724" spans="1:12" s="4" customFormat="1">
      <c r="A724" s="17"/>
      <c r="B724" s="7"/>
      <c r="C724" s="69"/>
      <c r="D724" s="16"/>
      <c r="E724" s="17"/>
      <c r="F724" s="70"/>
      <c r="G724" s="17"/>
      <c r="H724" s="17"/>
      <c r="I724" s="17"/>
      <c r="J724" s="16"/>
      <c r="K724" s="148"/>
      <c r="L724" s="1"/>
    </row>
    <row r="725" spans="1:12" s="4" customFormat="1">
      <c r="A725" s="17"/>
      <c r="B725" s="7"/>
      <c r="C725" s="69"/>
      <c r="D725" s="16"/>
      <c r="E725" s="17"/>
      <c r="F725" s="70"/>
      <c r="G725" s="17"/>
      <c r="H725" s="17"/>
      <c r="I725" s="17"/>
      <c r="J725" s="16"/>
      <c r="K725" s="148"/>
      <c r="L725" s="1"/>
    </row>
    <row r="726" spans="1:12" s="4" customFormat="1">
      <c r="A726" s="17"/>
      <c r="B726" s="7"/>
      <c r="C726" s="69"/>
      <c r="D726" s="16"/>
      <c r="E726" s="17"/>
      <c r="F726" s="70"/>
      <c r="G726" s="17"/>
      <c r="H726" s="17"/>
      <c r="I726" s="17"/>
      <c r="J726" s="16"/>
      <c r="K726" s="148"/>
      <c r="L726" s="1"/>
    </row>
    <row r="727" spans="1:12" s="4" customFormat="1">
      <c r="A727" s="17"/>
      <c r="B727" s="7"/>
      <c r="C727" s="69"/>
      <c r="D727" s="16"/>
      <c r="E727" s="17"/>
      <c r="F727" s="70"/>
      <c r="G727" s="17"/>
      <c r="H727" s="17"/>
      <c r="I727" s="17"/>
      <c r="J727" s="16"/>
      <c r="K727" s="148"/>
      <c r="L727" s="1"/>
    </row>
    <row r="728" spans="1:12" s="4" customFormat="1">
      <c r="A728" s="17"/>
      <c r="B728" s="7"/>
      <c r="C728" s="69"/>
      <c r="D728" s="16"/>
      <c r="E728" s="17"/>
      <c r="F728" s="70"/>
      <c r="G728" s="17"/>
      <c r="H728" s="17"/>
      <c r="I728" s="17"/>
      <c r="J728" s="16"/>
      <c r="K728" s="148"/>
      <c r="L728" s="1"/>
    </row>
    <row r="729" spans="1:12" s="4" customFormat="1">
      <c r="A729" s="17"/>
      <c r="B729" s="7"/>
      <c r="C729" s="69"/>
      <c r="D729" s="16"/>
      <c r="E729" s="17"/>
      <c r="F729" s="70"/>
      <c r="G729" s="17"/>
      <c r="H729" s="17"/>
      <c r="I729" s="17"/>
      <c r="J729" s="16"/>
      <c r="K729" s="148"/>
      <c r="L729" s="1"/>
    </row>
    <row r="730" spans="1:12" s="4" customFormat="1">
      <c r="A730" s="17"/>
      <c r="B730" s="7"/>
      <c r="C730" s="69"/>
      <c r="D730" s="16"/>
      <c r="E730" s="17"/>
      <c r="F730" s="70"/>
      <c r="G730" s="17"/>
      <c r="H730" s="17"/>
      <c r="I730" s="17"/>
      <c r="J730" s="16"/>
      <c r="K730" s="148"/>
      <c r="L730" s="1"/>
    </row>
    <row r="731" spans="1:12" s="4" customFormat="1">
      <c r="A731" s="17"/>
      <c r="B731" s="7"/>
      <c r="C731" s="69"/>
      <c r="D731" s="16"/>
      <c r="E731" s="17"/>
      <c r="F731" s="70"/>
      <c r="G731" s="17"/>
      <c r="H731" s="17"/>
      <c r="I731" s="17"/>
      <c r="J731" s="16"/>
      <c r="K731" s="148"/>
      <c r="L731" s="1"/>
    </row>
    <row r="732" spans="1:12" s="4" customFormat="1">
      <c r="A732" s="17"/>
      <c r="B732" s="7"/>
      <c r="C732" s="69"/>
      <c r="D732" s="16"/>
      <c r="E732" s="17"/>
      <c r="F732" s="70"/>
      <c r="G732" s="17"/>
      <c r="H732" s="17"/>
      <c r="I732" s="17"/>
      <c r="J732" s="16"/>
      <c r="K732" s="148"/>
      <c r="L732" s="1"/>
    </row>
    <row r="733" spans="1:12" s="4" customFormat="1">
      <c r="A733" s="17"/>
      <c r="B733" s="7"/>
      <c r="C733" s="69"/>
      <c r="D733" s="16"/>
      <c r="E733" s="17"/>
      <c r="F733" s="70"/>
      <c r="G733" s="17"/>
      <c r="H733" s="17"/>
      <c r="I733" s="17"/>
      <c r="J733" s="16"/>
      <c r="K733" s="148"/>
      <c r="L733" s="1"/>
    </row>
    <row r="734" spans="1:12" s="4" customFormat="1">
      <c r="A734" s="17"/>
      <c r="B734" s="7"/>
      <c r="C734" s="69"/>
      <c r="D734" s="16"/>
      <c r="E734" s="17"/>
      <c r="F734" s="70"/>
      <c r="G734" s="17"/>
      <c r="H734" s="17"/>
      <c r="I734" s="17"/>
      <c r="J734" s="16"/>
      <c r="K734" s="148"/>
      <c r="L734" s="1"/>
    </row>
    <row r="735" spans="1:12" s="4" customFormat="1">
      <c r="A735" s="17"/>
      <c r="B735" s="7"/>
      <c r="C735" s="69"/>
      <c r="D735" s="16"/>
      <c r="E735" s="17"/>
      <c r="F735" s="70"/>
      <c r="G735" s="17"/>
      <c r="H735" s="17"/>
      <c r="I735" s="17"/>
      <c r="J735" s="16"/>
      <c r="K735" s="148"/>
      <c r="L735" s="1"/>
    </row>
    <row r="736" spans="1:12" s="4" customFormat="1">
      <c r="A736" s="17"/>
      <c r="B736" s="7"/>
      <c r="C736" s="69"/>
      <c r="D736" s="16"/>
      <c r="E736" s="17"/>
      <c r="F736" s="70"/>
      <c r="G736" s="17"/>
      <c r="H736" s="17"/>
      <c r="I736" s="17"/>
      <c r="J736" s="16"/>
      <c r="K736" s="148"/>
      <c r="L736" s="1"/>
    </row>
    <row r="737" spans="1:12" s="4" customFormat="1">
      <c r="A737" s="17"/>
      <c r="B737" s="7"/>
      <c r="C737" s="69"/>
      <c r="D737" s="16"/>
      <c r="E737" s="17"/>
      <c r="F737" s="70"/>
      <c r="G737" s="17"/>
      <c r="H737" s="17"/>
      <c r="I737" s="17"/>
      <c r="J737" s="16"/>
      <c r="K737" s="148"/>
      <c r="L737" s="1"/>
    </row>
    <row r="738" spans="1:12" s="4" customFormat="1">
      <c r="A738" s="17"/>
      <c r="B738" s="7"/>
      <c r="C738" s="69"/>
      <c r="D738" s="16"/>
      <c r="E738" s="17"/>
      <c r="F738" s="70"/>
      <c r="G738" s="17"/>
      <c r="H738" s="17"/>
      <c r="I738" s="17"/>
      <c r="J738" s="16"/>
      <c r="K738" s="148"/>
      <c r="L738" s="1"/>
    </row>
    <row r="739" spans="1:12" s="4" customFormat="1">
      <c r="A739" s="17"/>
      <c r="B739" s="7"/>
      <c r="C739" s="69"/>
      <c r="D739" s="16"/>
      <c r="E739" s="17"/>
      <c r="F739" s="70"/>
      <c r="G739" s="17"/>
      <c r="H739" s="17"/>
      <c r="I739" s="17"/>
      <c r="J739" s="16"/>
      <c r="K739" s="148"/>
      <c r="L739" s="1"/>
    </row>
    <row r="740" spans="1:12" s="4" customFormat="1">
      <c r="A740" s="17"/>
      <c r="B740" s="7"/>
      <c r="C740" s="69"/>
      <c r="D740" s="16"/>
      <c r="E740" s="17"/>
      <c r="F740" s="70"/>
      <c r="G740" s="17"/>
      <c r="H740" s="17"/>
      <c r="I740" s="17"/>
      <c r="J740" s="16"/>
      <c r="K740" s="148"/>
      <c r="L740" s="1"/>
    </row>
    <row r="741" spans="1:12" s="4" customFormat="1">
      <c r="A741" s="17"/>
      <c r="B741" s="7"/>
      <c r="C741" s="69"/>
      <c r="D741" s="16"/>
      <c r="E741" s="17"/>
      <c r="F741" s="70"/>
      <c r="G741" s="17"/>
      <c r="H741" s="17"/>
      <c r="I741" s="17"/>
      <c r="J741" s="16"/>
      <c r="K741" s="148"/>
      <c r="L741" s="1"/>
    </row>
    <row r="742" spans="1:12" s="4" customFormat="1">
      <c r="A742" s="17"/>
      <c r="B742" s="7"/>
      <c r="C742" s="69"/>
      <c r="D742" s="16"/>
      <c r="E742" s="17"/>
      <c r="F742" s="70"/>
      <c r="G742" s="17"/>
      <c r="H742" s="17"/>
      <c r="I742" s="17"/>
      <c r="J742" s="16"/>
      <c r="K742" s="148"/>
      <c r="L742" s="1"/>
    </row>
    <row r="743" spans="1:12" s="4" customFormat="1">
      <c r="A743" s="17"/>
      <c r="B743" s="7"/>
      <c r="C743" s="69"/>
      <c r="D743" s="16"/>
      <c r="E743" s="17"/>
      <c r="F743" s="70"/>
      <c r="G743" s="17"/>
      <c r="H743" s="17"/>
      <c r="I743" s="17"/>
      <c r="J743" s="16"/>
      <c r="K743" s="148"/>
      <c r="L743" s="1"/>
    </row>
    <row r="744" spans="1:12" s="4" customFormat="1">
      <c r="A744" s="17"/>
      <c r="B744" s="7"/>
      <c r="C744" s="69"/>
      <c r="D744" s="16"/>
      <c r="E744" s="17"/>
      <c r="F744" s="70"/>
      <c r="G744" s="17"/>
      <c r="H744" s="17"/>
      <c r="I744" s="17"/>
      <c r="J744" s="16"/>
      <c r="K744" s="148"/>
      <c r="L744" s="1"/>
    </row>
    <row r="745" spans="1:12" s="4" customFormat="1">
      <c r="A745" s="17"/>
      <c r="B745" s="7"/>
      <c r="C745" s="69"/>
      <c r="D745" s="16"/>
      <c r="E745" s="17"/>
      <c r="F745" s="70"/>
      <c r="G745" s="17"/>
      <c r="H745" s="17"/>
      <c r="I745" s="17"/>
      <c r="J745" s="16"/>
      <c r="K745" s="148"/>
      <c r="L745" s="1"/>
    </row>
    <row r="746" spans="1:12" s="4" customFormat="1">
      <c r="A746" s="17"/>
      <c r="B746" s="7"/>
      <c r="C746" s="69"/>
      <c r="D746" s="16"/>
      <c r="E746" s="17"/>
      <c r="F746" s="70"/>
      <c r="G746" s="17"/>
      <c r="H746" s="17"/>
      <c r="I746" s="17"/>
      <c r="J746" s="16"/>
      <c r="K746" s="148"/>
      <c r="L746" s="1"/>
    </row>
    <row r="747" spans="1:12" s="4" customFormat="1">
      <c r="A747" s="17"/>
      <c r="B747" s="7"/>
      <c r="C747" s="69"/>
      <c r="D747" s="16"/>
      <c r="E747" s="17"/>
      <c r="F747" s="70"/>
      <c r="G747" s="17"/>
      <c r="H747" s="17"/>
      <c r="I747" s="17"/>
      <c r="J747" s="16"/>
      <c r="K747" s="148"/>
      <c r="L747" s="1"/>
    </row>
    <row r="748" spans="1:12" s="4" customFormat="1">
      <c r="A748" s="17"/>
      <c r="B748" s="7"/>
      <c r="C748" s="69"/>
      <c r="D748" s="16"/>
      <c r="E748" s="17"/>
      <c r="F748" s="70"/>
      <c r="G748" s="17"/>
      <c r="H748" s="17"/>
      <c r="I748" s="17"/>
      <c r="J748" s="16"/>
      <c r="K748" s="148"/>
      <c r="L748" s="1"/>
    </row>
    <row r="749" spans="1:12" s="4" customFormat="1">
      <c r="A749" s="17"/>
      <c r="B749" s="7"/>
      <c r="C749" s="69"/>
      <c r="D749" s="16"/>
      <c r="E749" s="17"/>
      <c r="F749" s="70"/>
      <c r="G749" s="17"/>
      <c r="H749" s="17"/>
      <c r="I749" s="17"/>
      <c r="J749" s="16"/>
      <c r="K749" s="148"/>
      <c r="L749" s="1"/>
    </row>
    <row r="750" spans="1:12" s="4" customFormat="1">
      <c r="A750" s="17"/>
      <c r="B750" s="7"/>
      <c r="C750" s="69"/>
      <c r="D750" s="16"/>
      <c r="E750" s="17"/>
      <c r="F750" s="70"/>
      <c r="G750" s="17"/>
      <c r="H750" s="17"/>
      <c r="I750" s="17"/>
      <c r="J750" s="16"/>
      <c r="K750" s="148"/>
      <c r="L750" s="1"/>
    </row>
    <row r="751" spans="1:12" s="4" customFormat="1">
      <c r="A751" s="17"/>
      <c r="B751" s="7"/>
      <c r="C751" s="69"/>
      <c r="D751" s="16"/>
      <c r="E751" s="17"/>
      <c r="F751" s="70"/>
      <c r="G751" s="17"/>
      <c r="H751" s="17"/>
      <c r="I751" s="17"/>
      <c r="J751" s="16"/>
      <c r="K751" s="148"/>
      <c r="L751" s="1"/>
    </row>
    <row r="752" spans="1:12" s="4" customFormat="1">
      <c r="A752" s="17"/>
      <c r="B752" s="7"/>
      <c r="C752" s="69"/>
      <c r="D752" s="16"/>
      <c r="E752" s="17"/>
      <c r="F752" s="70"/>
      <c r="G752" s="17"/>
      <c r="H752" s="17"/>
      <c r="I752" s="17"/>
      <c r="J752" s="16"/>
      <c r="K752" s="148"/>
      <c r="L752" s="1"/>
    </row>
    <row r="753" spans="1:12" s="4" customFormat="1">
      <c r="A753" s="17"/>
      <c r="B753" s="7"/>
      <c r="C753" s="69"/>
      <c r="D753" s="16"/>
      <c r="E753" s="17"/>
      <c r="F753" s="70"/>
      <c r="G753" s="17"/>
      <c r="H753" s="17"/>
      <c r="I753" s="17"/>
      <c r="J753" s="16"/>
      <c r="K753" s="148"/>
      <c r="L753" s="1"/>
    </row>
    <row r="754" spans="1:12" s="4" customFormat="1">
      <c r="A754" s="17"/>
      <c r="B754" s="7"/>
      <c r="C754" s="69"/>
      <c r="D754" s="16"/>
      <c r="E754" s="17"/>
      <c r="F754" s="70"/>
      <c r="G754" s="17"/>
      <c r="H754" s="17"/>
      <c r="I754" s="17"/>
      <c r="J754" s="16"/>
      <c r="K754" s="148"/>
      <c r="L754" s="1"/>
    </row>
    <row r="755" spans="1:12" s="4" customFormat="1">
      <c r="A755" s="17"/>
      <c r="B755" s="7"/>
      <c r="C755" s="69"/>
      <c r="D755" s="16"/>
      <c r="E755" s="17"/>
      <c r="F755" s="70"/>
      <c r="G755" s="17"/>
      <c r="H755" s="17"/>
      <c r="I755" s="17"/>
      <c r="J755" s="16"/>
      <c r="K755" s="148"/>
      <c r="L755" s="1"/>
    </row>
    <row r="756" spans="1:12" s="4" customFormat="1">
      <c r="A756" s="17"/>
      <c r="B756" s="7"/>
      <c r="C756" s="69"/>
      <c r="D756" s="16"/>
      <c r="E756" s="17"/>
      <c r="F756" s="70"/>
      <c r="G756" s="17"/>
      <c r="H756" s="17"/>
      <c r="I756" s="17"/>
      <c r="J756" s="16"/>
      <c r="K756" s="148"/>
      <c r="L756" s="1"/>
    </row>
    <row r="757" spans="1:12" s="4" customFormat="1">
      <c r="A757" s="17"/>
      <c r="B757" s="7"/>
      <c r="C757" s="69"/>
      <c r="D757" s="16"/>
      <c r="E757" s="17"/>
      <c r="F757" s="70"/>
      <c r="G757" s="17"/>
      <c r="H757" s="17"/>
      <c r="I757" s="17"/>
      <c r="J757" s="16"/>
      <c r="K757" s="148"/>
      <c r="L757" s="1"/>
    </row>
    <row r="758" spans="1:12" s="4" customFormat="1">
      <c r="A758" s="17"/>
      <c r="B758" s="7"/>
      <c r="C758" s="69"/>
      <c r="D758" s="16"/>
      <c r="E758" s="17"/>
      <c r="F758" s="70"/>
      <c r="G758" s="17"/>
      <c r="H758" s="17"/>
      <c r="I758" s="17"/>
      <c r="J758" s="16"/>
      <c r="K758" s="148"/>
      <c r="L758" s="1"/>
    </row>
    <row r="759" spans="1:12" s="4" customFormat="1">
      <c r="A759" s="17"/>
      <c r="B759" s="7"/>
      <c r="C759" s="69"/>
      <c r="D759" s="16"/>
      <c r="E759" s="17"/>
      <c r="F759" s="70"/>
      <c r="G759" s="17"/>
      <c r="H759" s="17"/>
      <c r="I759" s="17"/>
      <c r="J759" s="16"/>
      <c r="K759" s="148"/>
      <c r="L759" s="1"/>
    </row>
    <row r="760" spans="1:12" s="4" customFormat="1">
      <c r="A760" s="17"/>
      <c r="B760" s="7"/>
      <c r="C760" s="69"/>
      <c r="D760" s="16"/>
      <c r="E760" s="17"/>
      <c r="F760" s="70"/>
      <c r="G760" s="17"/>
      <c r="H760" s="17"/>
      <c r="I760" s="17"/>
      <c r="J760" s="16"/>
      <c r="K760" s="148"/>
      <c r="L760" s="1"/>
    </row>
    <row r="761" spans="1:12" s="4" customFormat="1">
      <c r="A761" s="17"/>
      <c r="B761" s="7"/>
      <c r="C761" s="69"/>
      <c r="D761" s="16"/>
      <c r="E761" s="17"/>
      <c r="F761" s="70"/>
      <c r="G761" s="17"/>
      <c r="H761" s="17"/>
      <c r="I761" s="17"/>
      <c r="J761" s="16"/>
      <c r="K761" s="148"/>
      <c r="L761" s="1"/>
    </row>
    <row r="762" spans="1:12" s="4" customFormat="1">
      <c r="A762" s="17"/>
      <c r="B762" s="7"/>
      <c r="C762" s="69"/>
      <c r="D762" s="16"/>
      <c r="E762" s="17"/>
      <c r="F762" s="70"/>
      <c r="G762" s="17"/>
      <c r="H762" s="17"/>
      <c r="I762" s="17"/>
      <c r="J762" s="16"/>
      <c r="K762" s="148"/>
      <c r="L762" s="1"/>
    </row>
    <row r="763" spans="1:12" s="4" customFormat="1">
      <c r="A763" s="17"/>
      <c r="B763" s="7"/>
      <c r="C763" s="69"/>
      <c r="D763" s="16"/>
      <c r="E763" s="17"/>
      <c r="F763" s="70"/>
      <c r="G763" s="17"/>
      <c r="H763" s="17"/>
      <c r="I763" s="17"/>
      <c r="J763" s="16"/>
      <c r="K763" s="148"/>
      <c r="L763" s="1"/>
    </row>
    <row r="764" spans="1:12" s="4" customFormat="1">
      <c r="A764" s="17"/>
      <c r="B764" s="7"/>
      <c r="C764" s="69"/>
      <c r="D764" s="16"/>
      <c r="E764" s="17"/>
      <c r="F764" s="70"/>
      <c r="G764" s="17"/>
      <c r="H764" s="17"/>
      <c r="I764" s="17"/>
      <c r="J764" s="16"/>
      <c r="K764" s="148"/>
      <c r="L764" s="1"/>
    </row>
    <row r="765" spans="1:12" s="4" customFormat="1">
      <c r="A765" s="17"/>
      <c r="B765" s="7"/>
      <c r="C765" s="69"/>
      <c r="D765" s="16"/>
      <c r="E765" s="17"/>
      <c r="F765" s="70"/>
      <c r="G765" s="17"/>
      <c r="H765" s="17"/>
      <c r="I765" s="17"/>
      <c r="J765" s="16"/>
      <c r="K765" s="148"/>
      <c r="L765" s="1"/>
    </row>
    <row r="766" spans="1:12" s="4" customFormat="1">
      <c r="A766" s="17"/>
      <c r="B766" s="7"/>
      <c r="C766" s="69"/>
      <c r="D766" s="16"/>
      <c r="E766" s="17"/>
      <c r="F766" s="70"/>
      <c r="G766" s="17"/>
      <c r="H766" s="17"/>
      <c r="I766" s="17"/>
      <c r="J766" s="16"/>
      <c r="K766" s="148"/>
      <c r="L766" s="1"/>
    </row>
    <row r="767" spans="1:12" s="4" customFormat="1">
      <c r="A767" s="17"/>
      <c r="B767" s="7"/>
      <c r="C767" s="69"/>
      <c r="D767" s="16"/>
      <c r="E767" s="17"/>
      <c r="F767" s="70"/>
      <c r="G767" s="17"/>
      <c r="H767" s="17"/>
      <c r="I767" s="17"/>
      <c r="J767" s="16"/>
      <c r="K767" s="148"/>
      <c r="L767" s="1"/>
    </row>
    <row r="768" spans="1:12" s="4" customFormat="1">
      <c r="A768" s="17"/>
      <c r="B768" s="7"/>
      <c r="C768" s="69"/>
      <c r="D768" s="16"/>
      <c r="E768" s="17"/>
      <c r="F768" s="70"/>
      <c r="G768" s="17"/>
      <c r="H768" s="17"/>
      <c r="I768" s="17"/>
      <c r="J768" s="16"/>
      <c r="K768" s="148"/>
      <c r="L768" s="1"/>
    </row>
    <row r="769" spans="1:12" s="4" customFormat="1">
      <c r="A769" s="17"/>
      <c r="B769" s="7"/>
      <c r="C769" s="69"/>
      <c r="D769" s="16"/>
      <c r="E769" s="17"/>
      <c r="F769" s="70"/>
      <c r="G769" s="17"/>
      <c r="H769" s="17"/>
      <c r="I769" s="17"/>
      <c r="J769" s="16"/>
      <c r="K769" s="148"/>
      <c r="L769" s="1"/>
    </row>
    <row r="770" spans="1:12" s="4" customFormat="1">
      <c r="A770" s="17"/>
      <c r="B770" s="7"/>
      <c r="C770" s="69"/>
      <c r="D770" s="16"/>
      <c r="E770" s="17"/>
      <c r="F770" s="70"/>
      <c r="G770" s="17"/>
      <c r="H770" s="17"/>
      <c r="I770" s="17"/>
      <c r="J770" s="16"/>
      <c r="K770" s="148"/>
      <c r="L770" s="1"/>
    </row>
    <row r="771" spans="1:12" s="4" customFormat="1">
      <c r="A771" s="17"/>
      <c r="B771" s="7"/>
      <c r="C771" s="69"/>
      <c r="D771" s="16"/>
      <c r="E771" s="17"/>
      <c r="F771" s="70"/>
      <c r="G771" s="17"/>
      <c r="H771" s="17"/>
      <c r="I771" s="17"/>
      <c r="J771" s="16"/>
      <c r="K771" s="148"/>
      <c r="L771" s="1"/>
    </row>
    <row r="772" spans="1:12" s="4" customFormat="1">
      <c r="A772" s="17"/>
      <c r="B772" s="7"/>
      <c r="C772" s="69"/>
      <c r="D772" s="16"/>
      <c r="E772" s="17"/>
      <c r="F772" s="70"/>
      <c r="G772" s="17"/>
      <c r="H772" s="17"/>
      <c r="I772" s="17"/>
      <c r="J772" s="16"/>
      <c r="K772" s="148"/>
      <c r="L772" s="1"/>
    </row>
    <row r="773" spans="1:12" s="4" customFormat="1">
      <c r="A773" s="17"/>
      <c r="B773" s="7"/>
      <c r="C773" s="69"/>
      <c r="D773" s="16"/>
      <c r="E773" s="17"/>
      <c r="F773" s="70"/>
      <c r="G773" s="17"/>
      <c r="H773" s="17"/>
      <c r="I773" s="17"/>
      <c r="J773" s="16"/>
      <c r="K773" s="148"/>
      <c r="L773" s="1"/>
    </row>
    <row r="774" spans="1:12" s="4" customFormat="1">
      <c r="A774" s="17"/>
      <c r="B774" s="7"/>
      <c r="C774" s="69"/>
      <c r="D774" s="16"/>
      <c r="E774" s="17"/>
      <c r="F774" s="70"/>
      <c r="G774" s="17"/>
      <c r="H774" s="17"/>
      <c r="I774" s="17"/>
      <c r="J774" s="16"/>
      <c r="K774" s="148"/>
      <c r="L774" s="1"/>
    </row>
    <row r="775" spans="1:12" s="4" customFormat="1">
      <c r="A775" s="17"/>
      <c r="B775" s="7"/>
      <c r="C775" s="69"/>
      <c r="D775" s="16"/>
      <c r="E775" s="17"/>
      <c r="F775" s="70"/>
      <c r="G775" s="17"/>
      <c r="H775" s="17"/>
      <c r="I775" s="17"/>
      <c r="J775" s="16"/>
      <c r="K775" s="148"/>
      <c r="L775" s="1"/>
    </row>
    <row r="776" spans="1:12" s="4" customFormat="1">
      <c r="A776" s="17"/>
      <c r="B776" s="7"/>
      <c r="C776" s="69"/>
      <c r="D776" s="16"/>
      <c r="E776" s="17"/>
      <c r="F776" s="70"/>
      <c r="G776" s="17"/>
      <c r="H776" s="17"/>
      <c r="I776" s="17"/>
      <c r="J776" s="16"/>
      <c r="K776" s="148"/>
      <c r="L776" s="1"/>
    </row>
    <row r="777" spans="1:12" s="4" customFormat="1">
      <c r="A777" s="17"/>
      <c r="B777" s="7"/>
      <c r="C777" s="69"/>
      <c r="D777" s="16"/>
      <c r="E777" s="17"/>
      <c r="F777" s="70"/>
      <c r="G777" s="17"/>
      <c r="H777" s="17"/>
      <c r="I777" s="17"/>
      <c r="J777" s="16"/>
      <c r="K777" s="148"/>
      <c r="L777" s="1"/>
    </row>
    <row r="778" spans="1:12" s="4" customFormat="1">
      <c r="A778" s="17"/>
      <c r="B778" s="7"/>
      <c r="C778" s="69"/>
      <c r="D778" s="16"/>
      <c r="E778" s="17"/>
      <c r="F778" s="70"/>
      <c r="G778" s="17"/>
      <c r="H778" s="17"/>
      <c r="I778" s="17"/>
      <c r="J778" s="16"/>
      <c r="K778" s="148"/>
      <c r="L778" s="1"/>
    </row>
    <row r="779" spans="1:12" s="4" customFormat="1">
      <c r="A779" s="17"/>
      <c r="B779" s="7"/>
      <c r="C779" s="69"/>
      <c r="D779" s="16"/>
      <c r="E779" s="17"/>
      <c r="F779" s="70"/>
      <c r="G779" s="17"/>
      <c r="H779" s="17"/>
      <c r="I779" s="17"/>
      <c r="J779" s="16"/>
      <c r="K779" s="148"/>
      <c r="L779" s="1"/>
    </row>
    <row r="780" spans="1:12" s="4" customFormat="1">
      <c r="A780" s="17"/>
      <c r="B780" s="7"/>
      <c r="C780" s="69"/>
      <c r="D780" s="16"/>
      <c r="E780" s="17"/>
      <c r="F780" s="70"/>
      <c r="G780" s="17"/>
      <c r="H780" s="17"/>
      <c r="I780" s="17"/>
      <c r="J780" s="16"/>
      <c r="K780" s="148"/>
      <c r="L780" s="1"/>
    </row>
    <row r="781" spans="1:12" s="4" customFormat="1">
      <c r="A781" s="17"/>
      <c r="B781" s="7"/>
      <c r="C781" s="69"/>
      <c r="D781" s="16"/>
      <c r="E781" s="17"/>
      <c r="F781" s="70"/>
      <c r="G781" s="17"/>
      <c r="H781" s="17"/>
      <c r="I781" s="17"/>
      <c r="J781" s="16"/>
      <c r="K781" s="148"/>
      <c r="L781" s="1"/>
    </row>
    <row r="782" spans="1:12" s="4" customFormat="1">
      <c r="A782" s="17"/>
      <c r="B782" s="7"/>
      <c r="C782" s="69"/>
      <c r="D782" s="16"/>
      <c r="E782" s="17"/>
      <c r="F782" s="70"/>
      <c r="G782" s="17"/>
      <c r="H782" s="17"/>
      <c r="I782" s="17"/>
      <c r="J782" s="16"/>
      <c r="K782" s="148"/>
      <c r="L782" s="1"/>
    </row>
    <row r="783" spans="1:12" s="4" customFormat="1">
      <c r="A783" s="17"/>
      <c r="B783" s="7"/>
      <c r="C783" s="69"/>
      <c r="D783" s="16"/>
      <c r="E783" s="17"/>
      <c r="F783" s="70"/>
      <c r="G783" s="17"/>
      <c r="H783" s="17"/>
      <c r="I783" s="17"/>
      <c r="J783" s="16"/>
      <c r="K783" s="148"/>
      <c r="L783" s="1"/>
    </row>
    <row r="784" spans="1:12" s="4" customFormat="1">
      <c r="A784" s="17"/>
      <c r="B784" s="7"/>
      <c r="C784" s="69"/>
      <c r="D784" s="16"/>
      <c r="E784" s="17"/>
      <c r="F784" s="70"/>
      <c r="G784" s="17"/>
      <c r="H784" s="17"/>
      <c r="I784" s="17"/>
      <c r="J784" s="16"/>
      <c r="K784" s="148"/>
      <c r="L784" s="1"/>
    </row>
    <row r="785" spans="1:12" s="4" customFormat="1">
      <c r="A785" s="17"/>
      <c r="B785" s="7"/>
      <c r="C785" s="69"/>
      <c r="D785" s="16"/>
      <c r="E785" s="17"/>
      <c r="F785" s="70"/>
      <c r="G785" s="17"/>
      <c r="H785" s="17"/>
      <c r="I785" s="17"/>
      <c r="J785" s="16"/>
      <c r="K785" s="148"/>
      <c r="L785" s="1"/>
    </row>
    <row r="786" spans="1:12" s="4" customFormat="1">
      <c r="A786" s="17"/>
      <c r="B786" s="7"/>
      <c r="C786" s="69"/>
      <c r="D786" s="16"/>
      <c r="E786" s="17"/>
      <c r="F786" s="70"/>
      <c r="G786" s="17"/>
      <c r="H786" s="17"/>
      <c r="I786" s="17"/>
      <c r="J786" s="16"/>
      <c r="K786" s="148"/>
      <c r="L786" s="1"/>
    </row>
    <row r="787" spans="1:12" s="4" customFormat="1">
      <c r="A787" s="17"/>
      <c r="B787" s="7"/>
      <c r="C787" s="69"/>
      <c r="D787" s="16"/>
      <c r="E787" s="17"/>
      <c r="F787" s="70"/>
      <c r="G787" s="17"/>
      <c r="H787" s="17"/>
      <c r="I787" s="17"/>
      <c r="J787" s="16"/>
      <c r="K787" s="148"/>
      <c r="L787" s="1"/>
    </row>
    <row r="788" spans="1:12" s="4" customFormat="1">
      <c r="A788" s="17"/>
      <c r="B788" s="7"/>
      <c r="C788" s="69"/>
      <c r="D788" s="16"/>
      <c r="E788" s="17"/>
      <c r="F788" s="70"/>
      <c r="G788" s="17"/>
      <c r="H788" s="17"/>
      <c r="I788" s="17"/>
      <c r="J788" s="16"/>
      <c r="K788" s="148"/>
      <c r="L788" s="1"/>
    </row>
    <row r="789" spans="1:12" s="4" customFormat="1">
      <c r="A789" s="17"/>
      <c r="B789" s="7"/>
      <c r="C789" s="69"/>
      <c r="D789" s="16"/>
      <c r="E789" s="17"/>
      <c r="F789" s="70"/>
      <c r="G789" s="17"/>
      <c r="H789" s="17"/>
      <c r="I789" s="17"/>
      <c r="J789" s="16"/>
      <c r="K789" s="148"/>
      <c r="L789" s="1"/>
    </row>
    <row r="790" spans="1:12" s="4" customFormat="1">
      <c r="A790" s="17"/>
      <c r="B790" s="7"/>
      <c r="C790" s="69"/>
      <c r="D790" s="16"/>
      <c r="E790" s="17"/>
      <c r="F790" s="70"/>
      <c r="G790" s="17"/>
      <c r="H790" s="17"/>
      <c r="I790" s="17"/>
      <c r="J790" s="16"/>
      <c r="K790" s="148"/>
      <c r="L790" s="1"/>
    </row>
    <row r="791" spans="1:12" s="4" customFormat="1">
      <c r="A791" s="17"/>
      <c r="B791" s="7"/>
      <c r="C791" s="69"/>
      <c r="D791" s="16"/>
      <c r="E791" s="17"/>
      <c r="F791" s="70"/>
      <c r="G791" s="17"/>
      <c r="H791" s="17"/>
      <c r="I791" s="17"/>
      <c r="J791" s="16"/>
      <c r="K791" s="148"/>
      <c r="L791" s="1"/>
    </row>
    <row r="792" spans="1:12" s="4" customFormat="1">
      <c r="A792" s="17"/>
      <c r="B792" s="7"/>
      <c r="C792" s="69"/>
      <c r="D792" s="16"/>
      <c r="E792" s="17"/>
      <c r="F792" s="70"/>
      <c r="G792" s="17"/>
      <c r="H792" s="17"/>
      <c r="I792" s="17"/>
      <c r="J792" s="16"/>
      <c r="K792" s="148"/>
      <c r="L792" s="1"/>
    </row>
    <row r="793" spans="1:12" s="4" customFormat="1">
      <c r="A793" s="17"/>
      <c r="B793" s="7"/>
      <c r="C793" s="69"/>
      <c r="D793" s="16"/>
      <c r="E793" s="17"/>
      <c r="F793" s="70"/>
      <c r="G793" s="17"/>
      <c r="H793" s="17"/>
      <c r="I793" s="17"/>
      <c r="J793" s="16"/>
      <c r="K793" s="148"/>
      <c r="L793" s="1"/>
    </row>
    <row r="794" spans="1:12" s="4" customFormat="1">
      <c r="A794" s="17"/>
      <c r="B794" s="7"/>
      <c r="C794" s="69"/>
      <c r="D794" s="16"/>
      <c r="E794" s="17"/>
      <c r="F794" s="70"/>
      <c r="G794" s="17"/>
      <c r="H794" s="17"/>
      <c r="I794" s="17"/>
      <c r="J794" s="16"/>
      <c r="K794" s="148"/>
      <c r="L794" s="1"/>
    </row>
    <row r="795" spans="1:12" s="4" customFormat="1">
      <c r="A795" s="17"/>
      <c r="B795" s="7"/>
      <c r="C795" s="69"/>
      <c r="D795" s="16"/>
      <c r="E795" s="17"/>
      <c r="F795" s="70"/>
      <c r="G795" s="17"/>
      <c r="H795" s="17"/>
      <c r="I795" s="17"/>
      <c r="J795" s="16"/>
      <c r="K795" s="148"/>
      <c r="L795" s="1"/>
    </row>
    <row r="796" spans="1:12" s="4" customFormat="1">
      <c r="A796" s="17"/>
      <c r="B796" s="7"/>
      <c r="C796" s="69"/>
      <c r="D796" s="16"/>
      <c r="E796" s="17"/>
      <c r="F796" s="70"/>
      <c r="G796" s="17"/>
      <c r="H796" s="17"/>
      <c r="I796" s="17"/>
      <c r="J796" s="16"/>
      <c r="K796" s="148"/>
      <c r="L796" s="1"/>
    </row>
    <row r="797" spans="1:12" s="4" customFormat="1">
      <c r="A797" s="17"/>
      <c r="B797" s="7"/>
      <c r="C797" s="69"/>
      <c r="D797" s="16"/>
      <c r="E797" s="17"/>
      <c r="F797" s="70"/>
      <c r="G797" s="17"/>
      <c r="H797" s="17"/>
      <c r="I797" s="17"/>
      <c r="J797" s="16"/>
      <c r="K797" s="148"/>
      <c r="L797" s="1"/>
    </row>
    <row r="798" spans="1:12" s="4" customFormat="1">
      <c r="A798" s="17"/>
      <c r="B798" s="7"/>
      <c r="C798" s="69"/>
      <c r="D798" s="16"/>
      <c r="E798" s="17"/>
      <c r="F798" s="70"/>
      <c r="G798" s="17"/>
      <c r="H798" s="17"/>
      <c r="I798" s="17"/>
      <c r="J798" s="16"/>
      <c r="K798" s="148"/>
      <c r="L798" s="1"/>
    </row>
    <row r="799" spans="1:12" s="4" customFormat="1">
      <c r="A799" s="17"/>
      <c r="B799" s="7"/>
      <c r="C799" s="69"/>
      <c r="D799" s="16"/>
      <c r="E799" s="17"/>
      <c r="F799" s="70"/>
      <c r="G799" s="17"/>
      <c r="H799" s="17"/>
      <c r="I799" s="17"/>
      <c r="J799" s="16"/>
      <c r="K799" s="148"/>
      <c r="L799" s="1"/>
    </row>
    <row r="800" spans="1:12" s="4" customFormat="1">
      <c r="A800" s="17"/>
      <c r="B800" s="7"/>
      <c r="C800" s="69"/>
      <c r="D800" s="16"/>
      <c r="E800" s="17"/>
      <c r="F800" s="70"/>
      <c r="G800" s="17"/>
      <c r="H800" s="17"/>
      <c r="I800" s="17"/>
      <c r="J800" s="16"/>
      <c r="K800" s="148"/>
      <c r="L800" s="1"/>
    </row>
    <row r="801" spans="1:12" s="4" customFormat="1">
      <c r="A801" s="17"/>
      <c r="B801" s="7"/>
      <c r="C801" s="69"/>
      <c r="D801" s="16"/>
      <c r="E801" s="17"/>
      <c r="F801" s="70"/>
      <c r="G801" s="17"/>
      <c r="H801" s="17"/>
      <c r="I801" s="17"/>
      <c r="J801" s="16"/>
      <c r="K801" s="148"/>
      <c r="L801" s="1"/>
    </row>
    <row r="802" spans="1:12" s="4" customFormat="1">
      <c r="A802" s="17"/>
      <c r="B802" s="7"/>
      <c r="C802" s="69"/>
      <c r="D802" s="16"/>
      <c r="E802" s="17"/>
      <c r="F802" s="70"/>
      <c r="G802" s="17"/>
      <c r="H802" s="17"/>
      <c r="I802" s="17"/>
      <c r="J802" s="16"/>
      <c r="K802" s="148"/>
      <c r="L802" s="1"/>
    </row>
    <row r="803" spans="1:12" s="4" customFormat="1">
      <c r="A803" s="17"/>
      <c r="B803" s="7"/>
      <c r="C803" s="69"/>
      <c r="D803" s="16"/>
      <c r="E803" s="17"/>
      <c r="F803" s="70"/>
      <c r="G803" s="17"/>
      <c r="H803" s="17"/>
      <c r="I803" s="17"/>
      <c r="J803" s="16"/>
      <c r="K803" s="148"/>
      <c r="L803" s="1"/>
    </row>
    <row r="804" spans="1:12" s="4" customFormat="1">
      <c r="A804" s="17"/>
      <c r="B804" s="7"/>
      <c r="C804" s="69"/>
      <c r="D804" s="16"/>
      <c r="E804" s="17"/>
      <c r="F804" s="70"/>
      <c r="G804" s="17"/>
      <c r="H804" s="17"/>
      <c r="I804" s="17"/>
      <c r="J804" s="16"/>
      <c r="K804" s="148"/>
      <c r="L804" s="1"/>
    </row>
    <row r="805" spans="1:12" s="4" customFormat="1">
      <c r="A805" s="17"/>
      <c r="B805" s="7"/>
      <c r="C805" s="69"/>
      <c r="D805" s="16"/>
      <c r="E805" s="17"/>
      <c r="F805" s="70"/>
      <c r="G805" s="17"/>
      <c r="H805" s="17"/>
      <c r="I805" s="17"/>
      <c r="J805" s="16"/>
      <c r="K805" s="148"/>
      <c r="L805" s="1"/>
    </row>
    <row r="806" spans="1:12" s="4" customFormat="1">
      <c r="A806" s="17"/>
      <c r="B806" s="7"/>
      <c r="C806" s="69"/>
      <c r="D806" s="16"/>
      <c r="E806" s="17"/>
      <c r="F806" s="70"/>
      <c r="G806" s="17"/>
      <c r="H806" s="17"/>
      <c r="I806" s="17"/>
      <c r="J806" s="16"/>
      <c r="K806" s="148"/>
      <c r="L806" s="1"/>
    </row>
    <row r="807" spans="1:12" s="4" customFormat="1">
      <c r="A807" s="17"/>
      <c r="B807" s="7"/>
      <c r="C807" s="69"/>
      <c r="D807" s="16"/>
      <c r="E807" s="17"/>
      <c r="F807" s="70"/>
      <c r="G807" s="17"/>
      <c r="H807" s="17"/>
      <c r="I807" s="17"/>
      <c r="J807" s="16"/>
      <c r="K807" s="148"/>
      <c r="L807" s="1"/>
    </row>
    <row r="808" spans="1:12" s="4" customFormat="1">
      <c r="A808" s="17"/>
      <c r="B808" s="7"/>
      <c r="C808" s="69"/>
      <c r="D808" s="16"/>
      <c r="E808" s="17"/>
      <c r="F808" s="70"/>
      <c r="G808" s="17"/>
      <c r="H808" s="17"/>
      <c r="I808" s="17"/>
      <c r="J808" s="16"/>
      <c r="K808" s="148"/>
      <c r="L808" s="1"/>
    </row>
    <row r="809" spans="1:12" s="4" customFormat="1">
      <c r="A809" s="17"/>
      <c r="B809" s="7"/>
      <c r="C809" s="69"/>
      <c r="D809" s="16"/>
      <c r="E809" s="17"/>
      <c r="F809" s="70"/>
      <c r="G809" s="17"/>
      <c r="H809" s="17"/>
      <c r="I809" s="17"/>
      <c r="J809" s="16"/>
      <c r="K809" s="148"/>
      <c r="L809" s="1"/>
    </row>
    <row r="810" spans="1:12" s="4" customFormat="1">
      <c r="A810" s="17"/>
      <c r="B810" s="7"/>
      <c r="C810" s="69"/>
      <c r="D810" s="16"/>
      <c r="E810" s="17"/>
      <c r="F810" s="70"/>
      <c r="G810" s="17"/>
      <c r="H810" s="17"/>
      <c r="I810" s="17"/>
      <c r="J810" s="16"/>
      <c r="K810" s="148"/>
      <c r="L810" s="1"/>
    </row>
    <row r="811" spans="1:12" s="4" customFormat="1">
      <c r="A811" s="17"/>
      <c r="B811" s="7"/>
      <c r="C811" s="69"/>
      <c r="D811" s="16"/>
      <c r="E811" s="17"/>
      <c r="F811" s="70"/>
      <c r="G811" s="17"/>
      <c r="H811" s="17"/>
      <c r="I811" s="17"/>
      <c r="J811" s="16"/>
      <c r="K811" s="148"/>
      <c r="L811" s="1"/>
    </row>
    <row r="812" spans="1:12" s="4" customFormat="1">
      <c r="A812" s="17"/>
      <c r="B812" s="7"/>
      <c r="C812" s="69"/>
      <c r="D812" s="16"/>
      <c r="E812" s="17"/>
      <c r="F812" s="70"/>
      <c r="G812" s="17"/>
      <c r="H812" s="17"/>
      <c r="I812" s="17"/>
      <c r="J812" s="16"/>
      <c r="K812" s="148"/>
      <c r="L812" s="1"/>
    </row>
    <row r="813" spans="1:12" s="4" customFormat="1">
      <c r="A813" s="17"/>
      <c r="B813" s="7"/>
      <c r="C813" s="69"/>
      <c r="D813" s="16"/>
      <c r="E813" s="17"/>
      <c r="F813" s="70"/>
      <c r="G813" s="17"/>
      <c r="H813" s="17"/>
      <c r="I813" s="17"/>
      <c r="J813" s="16"/>
      <c r="K813" s="148"/>
      <c r="L813" s="1"/>
    </row>
    <row r="814" spans="1:12" s="4" customFormat="1">
      <c r="A814" s="17"/>
      <c r="B814" s="7"/>
      <c r="C814" s="69"/>
      <c r="D814" s="16"/>
      <c r="E814" s="17"/>
      <c r="F814" s="70"/>
      <c r="G814" s="17"/>
      <c r="H814" s="17"/>
      <c r="I814" s="17"/>
      <c r="J814" s="16"/>
      <c r="K814" s="148"/>
      <c r="L814" s="1"/>
    </row>
    <row r="815" spans="1:12" s="4" customFormat="1">
      <c r="A815" s="17"/>
      <c r="B815" s="7"/>
      <c r="C815" s="69"/>
      <c r="D815" s="16"/>
      <c r="E815" s="17"/>
      <c r="F815" s="70"/>
      <c r="G815" s="17"/>
      <c r="H815" s="17"/>
      <c r="I815" s="17"/>
      <c r="J815" s="16"/>
      <c r="K815" s="148"/>
      <c r="L815" s="1"/>
    </row>
    <row r="816" spans="1:12" s="4" customFormat="1">
      <c r="A816" s="17"/>
      <c r="B816" s="7"/>
      <c r="C816" s="69"/>
      <c r="D816" s="16"/>
      <c r="E816" s="17"/>
      <c r="F816" s="70"/>
      <c r="G816" s="17"/>
      <c r="H816" s="17"/>
      <c r="I816" s="17"/>
      <c r="J816" s="16"/>
      <c r="K816" s="148"/>
      <c r="L816" s="1"/>
    </row>
    <row r="817" spans="1:12" s="4" customFormat="1">
      <c r="A817" s="17"/>
      <c r="B817" s="7"/>
      <c r="C817" s="69"/>
      <c r="D817" s="16"/>
      <c r="E817" s="17"/>
      <c r="F817" s="70"/>
      <c r="G817" s="17"/>
      <c r="H817" s="17"/>
      <c r="I817" s="17"/>
      <c r="J817" s="16"/>
      <c r="K817" s="148"/>
      <c r="L817" s="1"/>
    </row>
    <row r="818" spans="1:12" s="4" customFormat="1">
      <c r="A818" s="17"/>
      <c r="B818" s="7"/>
      <c r="C818" s="69"/>
      <c r="D818" s="16"/>
      <c r="E818" s="17"/>
      <c r="F818" s="70"/>
      <c r="G818" s="17"/>
      <c r="H818" s="17"/>
      <c r="I818" s="17"/>
      <c r="J818" s="16"/>
      <c r="K818" s="148"/>
      <c r="L818" s="1"/>
    </row>
    <row r="819" spans="1:12" s="4" customFormat="1">
      <c r="A819" s="17"/>
      <c r="B819" s="7"/>
      <c r="C819" s="69"/>
      <c r="D819" s="16"/>
      <c r="E819" s="17"/>
      <c r="F819" s="70"/>
      <c r="G819" s="17"/>
      <c r="H819" s="17"/>
      <c r="I819" s="17"/>
      <c r="J819" s="16"/>
      <c r="K819" s="148"/>
      <c r="L819" s="1"/>
    </row>
    <row r="820" spans="1:12" s="4" customFormat="1">
      <c r="A820" s="17"/>
      <c r="B820" s="7"/>
      <c r="C820" s="69"/>
      <c r="D820" s="16"/>
      <c r="E820" s="17"/>
      <c r="F820" s="70"/>
      <c r="G820" s="17"/>
      <c r="H820" s="17"/>
      <c r="I820" s="17"/>
      <c r="J820" s="16"/>
      <c r="K820" s="148"/>
      <c r="L820" s="1"/>
    </row>
    <row r="821" spans="1:12" s="4" customFormat="1">
      <c r="A821" s="17"/>
      <c r="B821" s="7"/>
      <c r="C821" s="69"/>
      <c r="D821" s="16"/>
      <c r="E821" s="17"/>
      <c r="F821" s="70"/>
      <c r="G821" s="17"/>
      <c r="H821" s="17"/>
      <c r="I821" s="17"/>
      <c r="J821" s="16"/>
      <c r="K821" s="148"/>
      <c r="L821" s="1"/>
    </row>
    <row r="822" spans="1:12" s="4" customFormat="1">
      <c r="A822" s="17"/>
      <c r="B822" s="7"/>
      <c r="C822" s="69"/>
      <c r="D822" s="16"/>
      <c r="E822" s="17"/>
      <c r="F822" s="70"/>
      <c r="G822" s="17"/>
      <c r="H822" s="17"/>
      <c r="I822" s="17"/>
      <c r="J822" s="16"/>
      <c r="K822" s="148"/>
      <c r="L822" s="1"/>
    </row>
    <row r="823" spans="1:12" s="4" customFormat="1">
      <c r="A823" s="17"/>
      <c r="B823" s="7"/>
      <c r="C823" s="69"/>
      <c r="D823" s="16"/>
      <c r="E823" s="17"/>
      <c r="F823" s="70"/>
      <c r="G823" s="17"/>
      <c r="H823" s="17"/>
      <c r="I823" s="17"/>
      <c r="J823" s="16"/>
      <c r="K823" s="148"/>
      <c r="L823" s="1"/>
    </row>
    <row r="824" spans="1:12" s="4" customFormat="1">
      <c r="A824" s="17"/>
      <c r="B824" s="7"/>
      <c r="C824" s="69"/>
      <c r="D824" s="16"/>
      <c r="E824" s="17"/>
      <c r="F824" s="70"/>
      <c r="G824" s="17"/>
      <c r="H824" s="17"/>
      <c r="I824" s="17"/>
      <c r="J824" s="16"/>
      <c r="K824" s="148"/>
      <c r="L824" s="1"/>
    </row>
    <row r="825" spans="1:12" s="4" customFormat="1">
      <c r="A825" s="17"/>
      <c r="B825" s="7"/>
      <c r="C825" s="69"/>
      <c r="D825" s="16"/>
      <c r="E825" s="17"/>
      <c r="F825" s="70"/>
      <c r="G825" s="17"/>
      <c r="H825" s="17"/>
      <c r="I825" s="17"/>
      <c r="J825" s="16"/>
      <c r="K825" s="148"/>
      <c r="L825" s="1"/>
    </row>
    <row r="826" spans="1:12" s="4" customFormat="1">
      <c r="A826" s="17"/>
      <c r="B826" s="7"/>
      <c r="C826" s="69"/>
      <c r="D826" s="16"/>
      <c r="E826" s="17"/>
      <c r="F826" s="70"/>
      <c r="G826" s="17"/>
      <c r="H826" s="17"/>
      <c r="I826" s="17"/>
      <c r="J826" s="16"/>
      <c r="K826" s="148"/>
      <c r="L826" s="1"/>
    </row>
    <row r="827" spans="1:12" s="4" customFormat="1">
      <c r="A827" s="17"/>
      <c r="B827" s="7"/>
      <c r="C827" s="69"/>
      <c r="D827" s="16"/>
      <c r="E827" s="17"/>
      <c r="F827" s="70"/>
      <c r="G827" s="17"/>
      <c r="H827" s="17"/>
      <c r="I827" s="17"/>
      <c r="J827" s="16"/>
      <c r="K827" s="148"/>
      <c r="L827" s="1"/>
    </row>
    <row r="828" spans="1:12" s="4" customFormat="1">
      <c r="A828" s="17"/>
      <c r="B828" s="7"/>
      <c r="C828" s="69"/>
      <c r="D828" s="16"/>
      <c r="E828" s="17"/>
      <c r="F828" s="70"/>
      <c r="G828" s="17"/>
      <c r="H828" s="17"/>
      <c r="I828" s="17"/>
      <c r="J828" s="16"/>
      <c r="K828" s="148"/>
      <c r="L828" s="1"/>
    </row>
    <row r="829" spans="1:12" s="4" customFormat="1">
      <c r="A829" s="17"/>
      <c r="B829" s="7"/>
      <c r="C829" s="69"/>
      <c r="D829" s="16"/>
      <c r="E829" s="17"/>
      <c r="F829" s="70"/>
      <c r="G829" s="17"/>
      <c r="H829" s="17"/>
      <c r="I829" s="17"/>
      <c r="J829" s="16"/>
      <c r="K829" s="148"/>
      <c r="L829" s="1"/>
    </row>
    <row r="830" spans="1:12" s="4" customFormat="1">
      <c r="A830" s="17"/>
      <c r="B830" s="7"/>
      <c r="C830" s="69"/>
      <c r="D830" s="16"/>
      <c r="E830" s="17"/>
      <c r="F830" s="70"/>
      <c r="G830" s="17"/>
      <c r="H830" s="17"/>
      <c r="I830" s="17"/>
      <c r="J830" s="16"/>
      <c r="K830" s="148"/>
      <c r="L830" s="1"/>
    </row>
    <row r="831" spans="1:12" s="4" customFormat="1">
      <c r="A831" s="17"/>
      <c r="B831" s="7"/>
      <c r="C831" s="69"/>
      <c r="D831" s="16"/>
      <c r="E831" s="17"/>
      <c r="F831" s="70"/>
      <c r="G831" s="17"/>
      <c r="H831" s="17"/>
      <c r="I831" s="17"/>
      <c r="J831" s="16"/>
      <c r="K831" s="148"/>
      <c r="L831" s="1"/>
    </row>
    <row r="832" spans="1:12" s="4" customFormat="1">
      <c r="A832" s="17"/>
      <c r="B832" s="7"/>
      <c r="C832" s="69"/>
      <c r="D832" s="16"/>
      <c r="E832" s="17"/>
      <c r="F832" s="70"/>
      <c r="G832" s="17"/>
      <c r="H832" s="17"/>
      <c r="I832" s="17"/>
      <c r="J832" s="16"/>
      <c r="K832" s="148"/>
      <c r="L832" s="1"/>
    </row>
    <row r="833" spans="1:12" s="4" customFormat="1">
      <c r="A833" s="17"/>
      <c r="B833" s="7"/>
      <c r="C833" s="69"/>
      <c r="D833" s="16"/>
      <c r="E833" s="17"/>
      <c r="F833" s="70"/>
      <c r="G833" s="17"/>
      <c r="H833" s="17"/>
      <c r="I833" s="17"/>
      <c r="J833" s="16"/>
      <c r="K833" s="148"/>
      <c r="L833" s="1"/>
    </row>
    <row r="834" spans="1:12" s="4" customFormat="1">
      <c r="A834" s="17"/>
      <c r="B834" s="7"/>
      <c r="C834" s="69"/>
      <c r="D834" s="16"/>
      <c r="E834" s="17"/>
      <c r="F834" s="70"/>
      <c r="G834" s="17"/>
      <c r="H834" s="17"/>
      <c r="I834" s="17"/>
      <c r="J834" s="16"/>
      <c r="K834" s="148"/>
      <c r="L834" s="1"/>
    </row>
    <row r="835" spans="1:12" s="4" customFormat="1">
      <c r="A835" s="17"/>
      <c r="B835" s="7"/>
      <c r="C835" s="69"/>
      <c r="D835" s="16"/>
      <c r="E835" s="17"/>
      <c r="F835" s="70"/>
      <c r="G835" s="17"/>
      <c r="H835" s="17"/>
      <c r="I835" s="17"/>
      <c r="J835" s="16"/>
      <c r="K835" s="148"/>
      <c r="L835" s="1"/>
    </row>
  </sheetData>
  <mergeCells count="23">
    <mergeCell ref="A48:B48"/>
    <mergeCell ref="D26:D27"/>
    <mergeCell ref="A23:J23"/>
    <mergeCell ref="E26:F26"/>
    <mergeCell ref="J26:J27"/>
    <mergeCell ref="C26:C27"/>
    <mergeCell ref="G26:I26"/>
    <mergeCell ref="A21:J21"/>
    <mergeCell ref="A26:A27"/>
    <mergeCell ref="A11:B11"/>
    <mergeCell ref="F15:L15"/>
    <mergeCell ref="F18:L18"/>
    <mergeCell ref="F17:L17"/>
    <mergeCell ref="B26:B27"/>
    <mergeCell ref="K26:K27"/>
    <mergeCell ref="A20:J20"/>
    <mergeCell ref="A22:J22"/>
    <mergeCell ref="A1:B1"/>
    <mergeCell ref="G1:I1"/>
    <mergeCell ref="F16:L16"/>
    <mergeCell ref="E4:J4"/>
    <mergeCell ref="E2:J2"/>
    <mergeCell ref="E10:J10"/>
  </mergeCells>
  <phoneticPr fontId="0" type="noConversion"/>
  <pageMargins left="0.39370078740157483" right="0.39370078740157483" top="0.59055118110236227" bottom="0.39370078740157483" header="0.19685039370078741" footer="0.19685039370078741"/>
  <pageSetup paperSize="9" orientation="landscape" verticalDpi="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спеціальний</vt:lpstr>
      <vt:lpstr>загальний 01.01.16</vt:lpstr>
      <vt:lpstr>'загальний 01.01.16'!Заголовки_для_печати</vt:lpstr>
      <vt:lpstr>спеціальний!Заголовки_для_печати</vt:lpstr>
      <vt:lpstr>спеціальний!Область_печати</vt:lpstr>
    </vt:vector>
  </TitlesOfParts>
  <Company>Tycoon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2016-02-04T15:27:13Z</cp:lastPrinted>
  <dcterms:created xsi:type="dcterms:W3CDTF">2008-02-11T13:24:12Z</dcterms:created>
  <dcterms:modified xsi:type="dcterms:W3CDTF">2016-02-15T13:16:59Z</dcterms:modified>
</cp:coreProperties>
</file>